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lation Agency\Desktop\"/>
    </mc:Choice>
  </mc:AlternateContent>
  <xr:revisionPtr revIDLastSave="0" documentId="8_{8FFB3C15-91C7-4283-AEA8-7A9A6039106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VAILABLE STOCK ON HAND " sheetId="1" r:id="rId1"/>
    <sheet name="Order Summary" sheetId="2" r:id="rId2"/>
  </sheets>
  <definedNames>
    <definedName name="_xlnm._FilterDatabase" localSheetId="0" hidden="1">'AVAILABLE STOCK ON HAND '!$A$7:$AD$39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G5" i="2"/>
  <c r="G6" i="2"/>
  <c r="G7" i="2"/>
  <c r="G8" i="2"/>
  <c r="G9" i="2"/>
  <c r="G10" i="2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F5" i="2"/>
  <c r="F6" i="2"/>
  <c r="F7" i="2"/>
  <c r="F8" i="2"/>
  <c r="F9" i="2"/>
  <c r="F10" i="2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E5" i="2"/>
  <c r="E6" i="2"/>
  <c r="E7" i="2"/>
  <c r="E8" i="2"/>
  <c r="E9" i="2"/>
  <c r="E10" i="2"/>
  <c r="AD40" i="1"/>
  <c r="AC40" i="1"/>
  <c r="W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</calcChain>
</file>

<file path=xl/sharedStrings.xml><?xml version="1.0" encoding="utf-8"?>
<sst xmlns="http://schemas.openxmlformats.org/spreadsheetml/2006/main" count="372" uniqueCount="191">
  <si>
    <t>Retailer</t>
  </si>
  <si>
    <t>HALATION AGENCY</t>
  </si>
  <si>
    <t>2015.09MLD</t>
  </si>
  <si>
    <t>Linesheet</t>
  </si>
  <si>
    <t xml:space="preserve">AVAILABLE STOCK ON HAND </t>
  </si>
  <si>
    <t>Start Ship</t>
  </si>
  <si>
    <t>Add units to the orange cells using positive, whole numbers.</t>
  </si>
  <si>
    <t>Complete Ship</t>
  </si>
  <si>
    <t>AUD</t>
  </si>
  <si>
    <t>Please do not enter units in both the bulk and size columns. Selections must be either bulk or sized.</t>
  </si>
  <si>
    <t>Season Year</t>
  </si>
  <si>
    <t>Spring/Summer 2019</t>
  </si>
  <si>
    <t>Event</t>
  </si>
  <si>
    <t>Excel Order</t>
  </si>
  <si>
    <t>Style Image</t>
  </si>
  <si>
    <t>Style Name</t>
  </si>
  <si>
    <t>Style Number</t>
  </si>
  <si>
    <t>Color</t>
  </si>
  <si>
    <t>Color Code</t>
  </si>
  <si>
    <t>Color ID</t>
  </si>
  <si>
    <t>Fabrication</t>
  </si>
  <si>
    <t>Fab. Code</t>
  </si>
  <si>
    <t>Materials</t>
  </si>
  <si>
    <t>Description</t>
  </si>
  <si>
    <t>Category</t>
  </si>
  <si>
    <t>Subcategory</t>
  </si>
  <si>
    <t>Available Sizes</t>
  </si>
  <si>
    <t>BULK</t>
  </si>
  <si>
    <t>XXS</t>
  </si>
  <si>
    <t>XS</t>
  </si>
  <si>
    <t>S</t>
  </si>
  <si>
    <t>M</t>
  </si>
  <si>
    <t>L</t>
  </si>
  <si>
    <t>XL</t>
  </si>
  <si>
    <t>Wholesale (AUD)</t>
  </si>
  <si>
    <t>Sugg. Retail (AUD)</t>
  </si>
  <si>
    <t>Units</t>
  </si>
  <si>
    <t>Style Minimum</t>
  </si>
  <si>
    <t>Color Minimum</t>
  </si>
  <si>
    <t>Discount</t>
  </si>
  <si>
    <t>Discount (%)</t>
  </si>
  <si>
    <t>Final Unit Cost (AUD)</t>
  </si>
  <si>
    <t>Total Wholesale (AUD)</t>
  </si>
  <si>
    <t>Total Retail (AUD)</t>
  </si>
  <si>
    <t>WS Bulk Price</t>
  </si>
  <si>
    <t>RT Bulk Price</t>
  </si>
  <si>
    <t>WS Sized Price</t>
  </si>
  <si>
    <t>RT Sizes Price</t>
  </si>
  <si>
    <t>WILDFLOWER 3/4 DRESS</t>
  </si>
  <si>
    <t>W19DR28P</t>
  </si>
  <si>
    <t>PINK</t>
  </si>
  <si>
    <t>P</t>
  </si>
  <si>
    <t>12110827</t>
  </si>
  <si>
    <t>74% Viscose 15% Nylon 11% Linen</t>
  </si>
  <si>
    <t>Apparel</t>
  </si>
  <si>
    <t>Dresses</t>
  </si>
  <si>
    <t>XS, S, M, L</t>
  </si>
  <si>
    <t>WILDFLOWER SHORT DRESS</t>
  </si>
  <si>
    <t>W19DR03P</t>
  </si>
  <si>
    <t>12110843</t>
  </si>
  <si>
    <t>WILDFLOWER SLIP DRESS</t>
  </si>
  <si>
    <t>W18DR43P</t>
  </si>
  <si>
    <t>12110828</t>
  </si>
  <si>
    <t>DUET MAXI DRESS</t>
  </si>
  <si>
    <t>W19DR48W</t>
  </si>
  <si>
    <t>WHITE</t>
  </si>
  <si>
    <t>W</t>
  </si>
  <si>
    <t>12547500</t>
  </si>
  <si>
    <t>Main: 100% Cotton</t>
  </si>
  <si>
    <t>XS, S, M, L, XL</t>
  </si>
  <si>
    <t xml:space="preserve">DUET SHORT DRESS </t>
  </si>
  <si>
    <t>W19DR47W</t>
  </si>
  <si>
    <t>12547498</t>
  </si>
  <si>
    <t>XXS, XS, S, M</t>
  </si>
  <si>
    <t>VISTA SHORT DRESS</t>
  </si>
  <si>
    <t>W19DR03W</t>
  </si>
  <si>
    <t>12110832</t>
  </si>
  <si>
    <t>70% RAYON 30% LINEN</t>
  </si>
  <si>
    <t>VISTA WRAP DRESS</t>
  </si>
  <si>
    <t>W18DR39W</t>
  </si>
  <si>
    <t>12110766</t>
  </si>
  <si>
    <t>SAHARA SHORT DRESS</t>
  </si>
  <si>
    <t>W19DR03PR</t>
  </si>
  <si>
    <t>PRINT</t>
  </si>
  <si>
    <t>PR</t>
  </si>
  <si>
    <t>12110847</t>
  </si>
  <si>
    <t>SAHARA PANT</t>
  </si>
  <si>
    <t>W18PA02PR</t>
  </si>
  <si>
    <t>12111188</t>
  </si>
  <si>
    <t>Pants</t>
  </si>
  <si>
    <t>SAHARA LONG SLEEVE TOP</t>
  </si>
  <si>
    <t>W18TP09PR</t>
  </si>
  <si>
    <t>12111201</t>
  </si>
  <si>
    <t>Tops</t>
  </si>
  <si>
    <t>DUSK SHORT DRESS</t>
  </si>
  <si>
    <t>W19DR50CP</t>
  </si>
  <si>
    <t>COPPER</t>
  </si>
  <si>
    <t>CP</t>
  </si>
  <si>
    <t>12110631</t>
  </si>
  <si>
    <t>60% Cupro 40% Viscose</t>
  </si>
  <si>
    <t>XXS, XS, S, M, L, XL</t>
  </si>
  <si>
    <t>MEZZO MAXI DRESS WINE</t>
  </si>
  <si>
    <t>W19DR50WI</t>
  </si>
  <si>
    <t>WINE</t>
  </si>
  <si>
    <t>WI</t>
  </si>
  <si>
    <t>12547473</t>
  </si>
  <si>
    <t>Main: 60% Cupro 40% Rayon</t>
  </si>
  <si>
    <t>MEZZO BACKLESS DRESS WINE</t>
  </si>
  <si>
    <t>W19DR49WI</t>
  </si>
  <si>
    <t>12547477</t>
  </si>
  <si>
    <t>DESERT ROSE WRAP DRESS</t>
  </si>
  <si>
    <t>W19DR37PR</t>
  </si>
  <si>
    <t>MULTI</t>
  </si>
  <si>
    <t>MU</t>
  </si>
  <si>
    <t>12111184</t>
  </si>
  <si>
    <t>100% POLYESTER</t>
  </si>
  <si>
    <t>DESERT ROSE LONG SLEEVE DRESS</t>
  </si>
  <si>
    <t>W19DR10MU</t>
  </si>
  <si>
    <t>12111186</t>
  </si>
  <si>
    <t>XXS, XS, S, M, L</t>
  </si>
  <si>
    <t xml:space="preserve">DESERT ROSE 3/4 DRESS </t>
  </si>
  <si>
    <t>W19DR24PR</t>
  </si>
  <si>
    <t>12111182</t>
  </si>
  <si>
    <t>S, M, L</t>
  </si>
  <si>
    <t>BROADWAY SHORT DRESS</t>
  </si>
  <si>
    <t>W16DR03SI</t>
  </si>
  <si>
    <t>SILVER</t>
  </si>
  <si>
    <t>SI</t>
  </si>
  <si>
    <t>9756215</t>
  </si>
  <si>
    <t>INDIO SHORT DRESS AQUA</t>
  </si>
  <si>
    <t>W19DR50AQ</t>
  </si>
  <si>
    <t>AQUA</t>
  </si>
  <si>
    <t>AQ</t>
  </si>
  <si>
    <t>12110611</t>
  </si>
  <si>
    <t>INDIO 3/4 DRESS</t>
  </si>
  <si>
    <t>W17DR52AQ</t>
  </si>
  <si>
    <t>12110701</t>
  </si>
  <si>
    <t>XXS, S, M, L</t>
  </si>
  <si>
    <t>SUNBURST BACKLESS DRESS</t>
  </si>
  <si>
    <t>W19DR17MU</t>
  </si>
  <si>
    <t>12110725</t>
  </si>
  <si>
    <t>100% COTTON</t>
  </si>
  <si>
    <t>SUNBURST LONG SLEEVE DRESS</t>
  </si>
  <si>
    <t>W19DR16MU</t>
  </si>
  <si>
    <t>12110735</t>
  </si>
  <si>
    <t>XS, S, M</t>
  </si>
  <si>
    <t>SUNBURST SHORTS</t>
  </si>
  <si>
    <t>W19SH03MU</t>
  </si>
  <si>
    <t>12110737</t>
  </si>
  <si>
    <t>Shorts</t>
  </si>
  <si>
    <t>MESQUITE LONG SLEEVE DRESS</t>
  </si>
  <si>
    <t>W19DR16W</t>
  </si>
  <si>
    <t>12110738</t>
  </si>
  <si>
    <t>PAPERFLOWER TIE FRONT DRESS</t>
  </si>
  <si>
    <t>W18DR14PR</t>
  </si>
  <si>
    <t>12110780</t>
  </si>
  <si>
    <t>ENCORE LONG SLEEVE DRESS</t>
  </si>
  <si>
    <t>W19DR35MU</t>
  </si>
  <si>
    <t>12547495</t>
  </si>
  <si>
    <t>ENCORE MAXI DRESS</t>
  </si>
  <si>
    <t>W19DR51MU</t>
  </si>
  <si>
    <t>12547497</t>
  </si>
  <si>
    <t>FANTASIA WRAP DRESS</t>
  </si>
  <si>
    <t>W20DR04BL</t>
  </si>
  <si>
    <t>BLUE</t>
  </si>
  <si>
    <t>BL</t>
  </si>
  <si>
    <t>12547501</t>
  </si>
  <si>
    <t>MAIN: 100% POLYESTER</t>
  </si>
  <si>
    <t>MEZZO MAXI DRESS BLUE</t>
  </si>
  <si>
    <t>W19DR50BL</t>
  </si>
  <si>
    <t>12547472</t>
  </si>
  <si>
    <t>MEZZO ASYMMETRICAL DRESS BLUE</t>
  </si>
  <si>
    <t>W19DR43BL</t>
  </si>
  <si>
    <t>12547479</t>
  </si>
  <si>
    <t>60% Cupro 40% Rayon</t>
  </si>
  <si>
    <t>MEZZO BACKLESS DRESS BLUE</t>
  </si>
  <si>
    <t>W19DR49BL</t>
  </si>
  <si>
    <t>12547476</t>
  </si>
  <si>
    <t>RHAPSODY MINI DRESS</t>
  </si>
  <si>
    <t>W20DR03MU</t>
  </si>
  <si>
    <t>12555158</t>
  </si>
  <si>
    <t>RHAPSODY WRAP DRESS</t>
  </si>
  <si>
    <t>W20DR04MU</t>
  </si>
  <si>
    <t>12555147</t>
  </si>
  <si>
    <t>Total</t>
  </si>
  <si>
    <t>Order Minimum Units: 3</t>
  </si>
  <si>
    <t>This tab reflects all order updates made on Full Linesheet and Sizing tab.</t>
  </si>
  <si>
    <t>Season</t>
  </si>
  <si>
    <t>Delivery</t>
  </si>
  <si>
    <t>Total Units</t>
  </si>
  <si>
    <t>Discount: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</si>
</sst>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D0D0"/>
        <bgColor rgb="FFD0D0D0"/>
      </patternFill>
    </fill>
    <fill>
      <patternFill patternType="solid">
        <fgColor rgb="FFFFCC99"/>
        <bgColor rgb="FFFFCC99"/>
      </patternFill>
    </fill>
    <fill>
      <patternFill patternType="solid">
        <fgColor rgb="FFEFEFEF"/>
        <bgColor rgb="FFEFEFEF"/>
      </patternFill>
    </fill>
    <fill>
      <patternFill patternType="solid">
        <fgColor rgb="FFFDF5E6"/>
        <bgColor rgb="FFFDF5E6"/>
      </patternFill>
    </fill>
  </fills>
  <borders count="12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/>
      <right/>
      <top style="thin">
        <color rgb="FF959595"/>
      </top>
      <bottom/>
      <diagonal/>
    </border>
    <border>
      <left/>
      <right/>
      <top/>
      <bottom/>
      <diagonal/>
    </border>
    <border>
      <left style="thin">
        <color rgb="FF959595"/>
      </left>
      <right/>
      <top/>
      <bottom style="double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</borders>
  <cellStyleXfs count="1">
    <xf numFmtId="0" fontId="0" fillId="0" borderId="0"/>
  </cellStyleXfs>
  <cellXfs count="42"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 applyProtection="1">
      <alignment horizontal="right"/>
      <protection locked="0"/>
    </xf>
    <xf numFmtId="3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6" xfId="0" applyFill="1" applyBorder="1"/>
    <xf numFmtId="0" fontId="1" fillId="2" borderId="7" xfId="0" applyFont="1" applyFill="1" applyBorder="1" applyAlignment="1">
      <alignment horizontal="left"/>
    </xf>
    <xf numFmtId="0" fontId="1" fillId="4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39" fontId="1" fillId="2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10" fontId="1" fillId="2" borderId="7" xfId="0" applyNumberFormat="1" applyFont="1" applyFill="1" applyBorder="1" applyAlignment="1">
      <alignment horizontal="right"/>
    </xf>
    <xf numFmtId="39" fontId="4" fillId="3" borderId="9" xfId="0" applyNumberFormat="1" applyFont="1" applyFill="1" applyBorder="1" applyAlignment="1">
      <alignment horizontal="right"/>
    </xf>
    <xf numFmtId="39" fontId="4" fillId="3" borderId="10" xfId="0" applyNumberFormat="1" applyFont="1" applyFill="1" applyBorder="1" applyAlignment="1">
      <alignment horizontal="right"/>
    </xf>
    <xf numFmtId="0" fontId="4" fillId="3" borderId="11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0" fontId="4" fillId="3" borderId="9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39" fontId="0" fillId="2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right"/>
    </xf>
    <xf numFmtId="39" fontId="0" fillId="5" borderId="1" xfId="0" applyNumberForma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39" fontId="1" fillId="3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7</xdr:row>
      <xdr:rowOff>9525</xdr:rowOff>
    </xdr:from>
    <xdr:ext cx="1295400" cy="17240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</xdr:row>
      <xdr:rowOff>9525</xdr:rowOff>
    </xdr:from>
    <xdr:ext cx="1295400" cy="17240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</xdr:rowOff>
    </xdr:from>
    <xdr:ext cx="1295400" cy="17240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</xdr:row>
      <xdr:rowOff>9525</xdr:rowOff>
    </xdr:from>
    <xdr:ext cx="1295400" cy="172402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</xdr:row>
      <xdr:rowOff>9525</xdr:rowOff>
    </xdr:from>
    <xdr:ext cx="1295400" cy="172402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</xdr:row>
      <xdr:rowOff>9525</xdr:rowOff>
    </xdr:from>
    <xdr:ext cx="1295400" cy="172402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</xdr:row>
      <xdr:rowOff>9525</xdr:rowOff>
    </xdr:from>
    <xdr:ext cx="1295400" cy="172402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</xdr:row>
      <xdr:rowOff>9525</xdr:rowOff>
    </xdr:from>
    <xdr:ext cx="1295400" cy="172402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9525</xdr:rowOff>
    </xdr:from>
    <xdr:ext cx="1295400" cy="172402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16</xdr:row>
      <xdr:rowOff>9525</xdr:rowOff>
    </xdr:from>
    <xdr:ext cx="1295400" cy="172402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1295400" cy="172402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1295400" cy="172402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1295400" cy="172402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9525</xdr:rowOff>
    </xdr:from>
    <xdr:ext cx="1295400" cy="172402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</xdr:row>
      <xdr:rowOff>9525</xdr:rowOff>
    </xdr:from>
    <xdr:ext cx="1295400" cy="172402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22</xdr:row>
      <xdr:rowOff>9525</xdr:rowOff>
    </xdr:from>
    <xdr:ext cx="1295400" cy="172402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23</xdr:row>
      <xdr:rowOff>9525</xdr:rowOff>
    </xdr:from>
    <xdr:ext cx="1295400" cy="172402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24</xdr:row>
      <xdr:rowOff>9525</xdr:rowOff>
    </xdr:from>
    <xdr:ext cx="1295400" cy="172402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9525</xdr:rowOff>
    </xdr:from>
    <xdr:ext cx="1295400" cy="172402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26</xdr:row>
      <xdr:rowOff>9525</xdr:rowOff>
    </xdr:from>
    <xdr:ext cx="1295400" cy="172402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27</xdr:row>
      <xdr:rowOff>9525</xdr:rowOff>
    </xdr:from>
    <xdr:ext cx="1295400" cy="172402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28</xdr:row>
      <xdr:rowOff>9525</xdr:rowOff>
    </xdr:from>
    <xdr:ext cx="1295400" cy="172402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29</xdr:row>
      <xdr:rowOff>9525</xdr:rowOff>
    </xdr:from>
    <xdr:ext cx="1295400" cy="172402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</xdr:row>
      <xdr:rowOff>9525</xdr:rowOff>
    </xdr:from>
    <xdr:ext cx="1295400" cy="172402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</xdr:row>
      <xdr:rowOff>9525</xdr:rowOff>
    </xdr:from>
    <xdr:ext cx="1295400" cy="172402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32</xdr:row>
      <xdr:rowOff>9525</xdr:rowOff>
    </xdr:from>
    <xdr:ext cx="1295400" cy="1724025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33</xdr:row>
      <xdr:rowOff>9525</xdr:rowOff>
    </xdr:from>
    <xdr:ext cx="1295400" cy="172402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34</xdr:row>
      <xdr:rowOff>9525</xdr:rowOff>
    </xdr:from>
    <xdr:ext cx="1295400" cy="172402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35</xdr:row>
      <xdr:rowOff>9525</xdr:rowOff>
    </xdr:from>
    <xdr:ext cx="1295400" cy="17240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36</xdr:row>
      <xdr:rowOff>9525</xdr:rowOff>
    </xdr:from>
    <xdr:ext cx="1295400" cy="17240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37</xdr:row>
      <xdr:rowOff>9525</xdr:rowOff>
    </xdr:from>
    <xdr:ext cx="1295400" cy="17240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38</xdr:row>
      <xdr:rowOff>9525</xdr:rowOff>
    </xdr:from>
    <xdr:ext cx="1295400" cy="17240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40"/>
  <sheetViews>
    <sheetView tabSelected="1" workbookViewId="0">
      <pane xSplit="4" ySplit="7" topLeftCell="E8" activePane="bottomRight" state="frozen"/>
      <selection pane="topRight"/>
      <selection pane="bottomLeft"/>
      <selection pane="bottomRight" activeCell="E8" sqref="E8"/>
    </sheetView>
  </sheetViews>
  <sheetFormatPr defaultRowHeight="15.6" x14ac:dyDescent="0.3"/>
  <cols>
    <col min="1" max="1" width="17.69921875" customWidth="1"/>
    <col min="2" max="2" width="33" bestFit="1" customWidth="1"/>
    <col min="3" max="3" width="13.19921875" bestFit="1" customWidth="1"/>
    <col min="4" max="4" width="7.796875" bestFit="1" customWidth="1"/>
    <col min="5" max="5" width="10.5" bestFit="1" customWidth="1"/>
    <col min="6" max="6" width="9.19921875" bestFit="1" customWidth="1"/>
    <col min="7" max="7" width="10.8984375" bestFit="1" customWidth="1"/>
    <col min="8" max="8" width="9.3984375" bestFit="1" customWidth="1"/>
    <col min="9" max="9" width="31.19921875" bestFit="1" customWidth="1"/>
    <col min="10" max="10" width="11.3984375" bestFit="1" customWidth="1"/>
    <col min="11" max="11" width="8.8984375" bestFit="1" customWidth="1"/>
    <col min="12" max="12" width="12.19921875" bestFit="1" customWidth="1"/>
    <col min="13" max="13" width="17.69921875" bestFit="1" customWidth="1"/>
    <col min="14" max="14" width="8" customWidth="1"/>
    <col min="15" max="15" width="6.69921875" customWidth="1"/>
    <col min="16" max="16" width="5.5" customWidth="1"/>
    <col min="17" max="17" width="4.296875" customWidth="1"/>
    <col min="18" max="18" width="5.09765625" customWidth="1"/>
    <col min="19" max="19" width="4.296875" customWidth="1"/>
    <col min="20" max="20" width="5.5" customWidth="1"/>
    <col min="21" max="21" width="16" bestFit="1" customWidth="1"/>
    <col min="22" max="22" width="17" bestFit="1" customWidth="1"/>
    <col min="23" max="23" width="5.3984375" bestFit="1" customWidth="1"/>
    <col min="24" max="24" width="26" bestFit="1" customWidth="1"/>
    <col min="25" max="25" width="14.5" bestFit="1" customWidth="1"/>
    <col min="26" max="26" width="8.59765625" bestFit="1" customWidth="1"/>
    <col min="27" max="27" width="12" bestFit="1" customWidth="1"/>
    <col min="28" max="28" width="19.3984375" bestFit="1" customWidth="1"/>
    <col min="29" max="29" width="21.09765625" bestFit="1" customWidth="1"/>
    <col min="30" max="30" width="16.8984375" bestFit="1" customWidth="1"/>
    <col min="131" max="144" width="9.09765625" hidden="1"/>
  </cols>
  <sheetData>
    <row r="1" spans="1:144" x14ac:dyDescent="0.3">
      <c r="A1" s="1" t="s">
        <v>0</v>
      </c>
      <c r="B1" s="1" t="s">
        <v>1</v>
      </c>
      <c r="J1" s="2" t="s">
        <v>2</v>
      </c>
      <c r="K1" s="2">
        <v>212796</v>
      </c>
    </row>
    <row r="2" spans="1:144" x14ac:dyDescent="0.3">
      <c r="A2" s="1" t="s">
        <v>3</v>
      </c>
      <c r="B2" s="1" t="s">
        <v>4</v>
      </c>
      <c r="J2" s="2">
        <v>0</v>
      </c>
      <c r="K2" s="2">
        <v>320385</v>
      </c>
    </row>
    <row r="3" spans="1:144" x14ac:dyDescent="0.3">
      <c r="A3" s="1" t="s">
        <v>5</v>
      </c>
      <c r="B3" s="1"/>
      <c r="J3" s="2">
        <v>19340</v>
      </c>
      <c r="K3" s="2">
        <v>587844</v>
      </c>
      <c r="N3" s="40" t="s">
        <v>6</v>
      </c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144" x14ac:dyDescent="0.3">
      <c r="A4" s="1" t="s">
        <v>7</v>
      </c>
      <c r="B4" s="1"/>
      <c r="J4" s="2" t="s">
        <v>8</v>
      </c>
      <c r="K4" s="2">
        <v>1</v>
      </c>
      <c r="N4" s="40" t="s">
        <v>9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144" x14ac:dyDescent="0.3">
      <c r="A5" s="1" t="s">
        <v>10</v>
      </c>
      <c r="B5" s="1" t="s">
        <v>11</v>
      </c>
      <c r="J5" s="2">
        <v>370862</v>
      </c>
    </row>
    <row r="6" spans="1:144" x14ac:dyDescent="0.3">
      <c r="A6" s="1" t="s">
        <v>12</v>
      </c>
      <c r="B6" s="1" t="s">
        <v>13</v>
      </c>
      <c r="J6" s="2">
        <v>48947</v>
      </c>
    </row>
    <row r="7" spans="1:144" x14ac:dyDescent="0.3">
      <c r="A7" s="1" t="s">
        <v>14</v>
      </c>
      <c r="B7" s="1" t="s">
        <v>15</v>
      </c>
      <c r="C7" s="1" t="s">
        <v>16</v>
      </c>
      <c r="D7" s="1" t="s">
        <v>17</v>
      </c>
      <c r="E7" s="1" t="s">
        <v>18</v>
      </c>
      <c r="F7" s="1" t="s">
        <v>19</v>
      </c>
      <c r="G7" s="1" t="s">
        <v>20</v>
      </c>
      <c r="H7" s="1" t="s">
        <v>21</v>
      </c>
      <c r="I7" s="1" t="s">
        <v>22</v>
      </c>
      <c r="J7" s="1" t="s">
        <v>23</v>
      </c>
      <c r="K7" s="1" t="s">
        <v>24</v>
      </c>
      <c r="L7" s="1" t="s">
        <v>25</v>
      </c>
      <c r="M7" s="1" t="s">
        <v>26</v>
      </c>
      <c r="N7" s="1" t="s">
        <v>27</v>
      </c>
      <c r="O7" s="1" t="s">
        <v>28</v>
      </c>
      <c r="P7" s="1" t="s">
        <v>29</v>
      </c>
      <c r="Q7" s="1" t="s">
        <v>30</v>
      </c>
      <c r="R7" s="1" t="s">
        <v>31</v>
      </c>
      <c r="S7" s="1" t="s">
        <v>32</v>
      </c>
      <c r="T7" s="1" t="s">
        <v>33</v>
      </c>
      <c r="U7" s="1" t="s">
        <v>34</v>
      </c>
      <c r="V7" s="1" t="s">
        <v>35</v>
      </c>
      <c r="W7" s="1" t="s">
        <v>36</v>
      </c>
      <c r="X7" s="1" t="s">
        <v>37</v>
      </c>
      <c r="Y7" s="1" t="s">
        <v>38</v>
      </c>
      <c r="Z7" s="1" t="s">
        <v>39</v>
      </c>
      <c r="AA7" s="1" t="s">
        <v>40</v>
      </c>
      <c r="AB7" s="1" t="s">
        <v>41</v>
      </c>
      <c r="AC7" s="1" t="s">
        <v>42</v>
      </c>
      <c r="AD7" s="1" t="s">
        <v>43</v>
      </c>
      <c r="DZ7" t="s">
        <v>44</v>
      </c>
      <c r="EA7" t="s">
        <v>45</v>
      </c>
      <c r="EC7" t="s">
        <v>46</v>
      </c>
      <c r="ED7" t="s">
        <v>47</v>
      </c>
      <c r="EE7" t="s">
        <v>46</v>
      </c>
      <c r="EF7" t="s">
        <v>47</v>
      </c>
      <c r="EG7" t="s">
        <v>46</v>
      </c>
      <c r="EH7" t="s">
        <v>47</v>
      </c>
      <c r="EI7" t="s">
        <v>46</v>
      </c>
      <c r="EJ7" t="s">
        <v>47</v>
      </c>
      <c r="EK7" t="s">
        <v>46</v>
      </c>
      <c r="EL7" t="s">
        <v>47</v>
      </c>
      <c r="EM7" t="s">
        <v>46</v>
      </c>
      <c r="EN7" t="s">
        <v>47</v>
      </c>
    </row>
    <row r="8" spans="1:144" ht="139.19999999999999" customHeight="1" x14ac:dyDescent="0.3">
      <c r="A8" s="9"/>
      <c r="B8" s="3" t="s">
        <v>48</v>
      </c>
      <c r="C8" s="3" t="s">
        <v>49</v>
      </c>
      <c r="D8" s="3" t="s">
        <v>50</v>
      </c>
      <c r="E8" s="3" t="s">
        <v>51</v>
      </c>
      <c r="F8" s="3" t="s">
        <v>52</v>
      </c>
      <c r="G8" s="3"/>
      <c r="H8" s="3"/>
      <c r="I8" s="3" t="s">
        <v>53</v>
      </c>
      <c r="J8" s="3"/>
      <c r="K8" s="3" t="s">
        <v>54</v>
      </c>
      <c r="L8" s="3" t="s">
        <v>55</v>
      </c>
      <c r="M8" s="3" t="s">
        <v>56</v>
      </c>
      <c r="N8" s="4"/>
      <c r="O8" s="11"/>
      <c r="P8" s="4"/>
      <c r="Q8" s="4"/>
      <c r="R8" s="4"/>
      <c r="S8" s="4"/>
      <c r="T8" s="11"/>
      <c r="U8" s="5">
        <v>118</v>
      </c>
      <c r="V8" s="5">
        <v>269.95</v>
      </c>
      <c r="W8" s="6">
        <f t="shared" ref="W8:W39" si="0">(SUM(N8:T8))</f>
        <v>0</v>
      </c>
      <c r="X8" s="6"/>
      <c r="Y8" s="6"/>
      <c r="Z8" s="7"/>
      <c r="AA8" s="8"/>
      <c r="AB8" s="5">
        <f t="shared" ref="AB8:AB39" si="1">IF(W8&gt;0, IF(OR(NOT(ISERROR(SEARCH("-", U8))), NOT(ISERROR(SEARCH("-", IF(ISBLANK(Z8),0,Z8))))),FIXED(FIXED(IF(NOT(ISERROR(SEARCH("-", U8))), TRIM(LEFT(U8, SEARCH("-", U8, 1)-1)), U8), 2, FALSE) - FIXED(IF(NOT(ISERROR(SEARCH("-", IF(ISBLANK(Z8),0,Z8)))), TRIM(LEFT(IF(ISBLANK(Z8),0,Z8), SEARCH("-", IF(ISBLANK(Z8),0,Z8), 1)-1)), IF(ISBLANK(Z8),0,Z8)), 2, FALSE), 2, FALSE)&amp;" - "&amp;FIXED(FIXED(IF(NOT(ISERROR(SEARCH("-", U8))), TRIM(RIGHT(U8, SEARCH("-", U8, 1)-1)), U8), 2, FALSE) - FIXED(IF(NOT(ISERROR(SEARCH("-", IF(ISBLANK(Z8),0,Z8)))), TRIM(RIGHT(IF(ISBLANK(Z8),0,Z8), SEARCH("-", IF(ISBLANK(Z8),0,Z8), 1)-1)), IF(ISBLANK(Z8),0,Z8)), 2, FALSE), 2, FALSE),FIXED(U8-IF(ISBLANK(Z8),0,Z8), 2, FALSE)), U8)</f>
        <v>118</v>
      </c>
      <c r="AC8" s="5">
        <f>SUM(P8*EC8,Q8*EE8,R8*EG8,S8*EI8,N8*DZ8)*(1-AA8)</f>
        <v>0</v>
      </c>
      <c r="AD8" s="5">
        <f>SUM(P8*ED8,Q8*EF8,R8*EH8,S8*EJ8,N8*EA8)</f>
        <v>0</v>
      </c>
      <c r="DZ8">
        <v>118</v>
      </c>
      <c r="EA8">
        <v>269.95</v>
      </c>
      <c r="EC8">
        <v>118</v>
      </c>
      <c r="ED8">
        <v>269.95</v>
      </c>
      <c r="EE8">
        <v>118</v>
      </c>
      <c r="EF8">
        <v>269.95</v>
      </c>
      <c r="EG8">
        <v>118</v>
      </c>
      <c r="EH8">
        <v>269.95</v>
      </c>
      <c r="EI8">
        <v>118</v>
      </c>
      <c r="EJ8">
        <v>269.95</v>
      </c>
    </row>
    <row r="9" spans="1:144" ht="139.19999999999999" customHeight="1" x14ac:dyDescent="0.3">
      <c r="A9" s="10"/>
      <c r="B9" s="3" t="s">
        <v>57</v>
      </c>
      <c r="C9" s="3" t="s">
        <v>58</v>
      </c>
      <c r="D9" s="3" t="s">
        <v>50</v>
      </c>
      <c r="E9" s="3" t="s">
        <v>51</v>
      </c>
      <c r="F9" s="3" t="s">
        <v>59</v>
      </c>
      <c r="G9" s="3"/>
      <c r="H9" s="3"/>
      <c r="I9" s="3" t="s">
        <v>53</v>
      </c>
      <c r="J9" s="3"/>
      <c r="K9" s="3" t="s">
        <v>54</v>
      </c>
      <c r="L9" s="3" t="s">
        <v>55</v>
      </c>
      <c r="M9" s="3" t="s">
        <v>56</v>
      </c>
      <c r="N9" s="4"/>
      <c r="O9" s="12"/>
      <c r="P9" s="4"/>
      <c r="Q9" s="4"/>
      <c r="R9" s="4"/>
      <c r="S9" s="4"/>
      <c r="T9" s="12"/>
      <c r="U9" s="5">
        <v>118</v>
      </c>
      <c r="V9" s="5">
        <v>269.95</v>
      </c>
      <c r="W9" s="6">
        <f t="shared" si="0"/>
        <v>0</v>
      </c>
      <c r="X9" s="6"/>
      <c r="Y9" s="6"/>
      <c r="Z9" s="7"/>
      <c r="AA9" s="8"/>
      <c r="AB9" s="5">
        <f t="shared" si="1"/>
        <v>118</v>
      </c>
      <c r="AC9" s="5">
        <f>SUM(P9*EC9,Q9*EE9,R9*EG9,S9*EI9,N9*DZ9)*(1-AA9)</f>
        <v>0</v>
      </c>
      <c r="AD9" s="5">
        <f>SUM(P9*ED9,Q9*EF9,R9*EH9,S9*EJ9,N9*EA9)</f>
        <v>0</v>
      </c>
      <c r="DZ9">
        <v>118</v>
      </c>
      <c r="EA9">
        <v>269.95</v>
      </c>
      <c r="EC9">
        <v>118</v>
      </c>
      <c r="ED9">
        <v>269.95</v>
      </c>
      <c r="EE9">
        <v>118</v>
      </c>
      <c r="EF9">
        <v>269.95</v>
      </c>
      <c r="EG9">
        <v>118</v>
      </c>
      <c r="EH9">
        <v>269.95</v>
      </c>
      <c r="EI9">
        <v>118</v>
      </c>
      <c r="EJ9">
        <v>269.95</v>
      </c>
    </row>
    <row r="10" spans="1:144" ht="139.19999999999999" customHeight="1" x14ac:dyDescent="0.3">
      <c r="A10" s="10"/>
      <c r="B10" s="3" t="s">
        <v>60</v>
      </c>
      <c r="C10" s="3" t="s">
        <v>61</v>
      </c>
      <c r="D10" s="3" t="s">
        <v>50</v>
      </c>
      <c r="E10" s="3" t="s">
        <v>51</v>
      </c>
      <c r="F10" s="3" t="s">
        <v>62</v>
      </c>
      <c r="G10" s="3"/>
      <c r="H10" s="3"/>
      <c r="I10" s="3" t="s">
        <v>53</v>
      </c>
      <c r="J10" s="3"/>
      <c r="K10" s="3" t="s">
        <v>54</v>
      </c>
      <c r="L10" s="3" t="s">
        <v>55</v>
      </c>
      <c r="M10" s="3" t="s">
        <v>56</v>
      </c>
      <c r="N10" s="4"/>
      <c r="O10" s="12"/>
      <c r="P10" s="4"/>
      <c r="Q10" s="4"/>
      <c r="R10" s="4"/>
      <c r="S10" s="4"/>
      <c r="T10" s="12"/>
      <c r="U10" s="5">
        <v>109</v>
      </c>
      <c r="V10" s="5">
        <v>249.95</v>
      </c>
      <c r="W10" s="6">
        <f t="shared" si="0"/>
        <v>0</v>
      </c>
      <c r="X10" s="6"/>
      <c r="Y10" s="6"/>
      <c r="Z10" s="7"/>
      <c r="AA10" s="8"/>
      <c r="AB10" s="5">
        <f t="shared" si="1"/>
        <v>109</v>
      </c>
      <c r="AC10" s="5">
        <f>SUM(P10*EC10,Q10*EE10,R10*EG10,S10*EI10,N10*DZ10)*(1-AA10)</f>
        <v>0</v>
      </c>
      <c r="AD10" s="5">
        <f>SUM(P10*ED10,Q10*EF10,R10*EH10,S10*EJ10,N10*EA10)</f>
        <v>0</v>
      </c>
      <c r="DZ10">
        <v>109</v>
      </c>
      <c r="EA10">
        <v>249.95</v>
      </c>
      <c r="EC10">
        <v>109</v>
      </c>
      <c r="ED10">
        <v>249.95</v>
      </c>
      <c r="EE10">
        <v>109</v>
      </c>
      <c r="EF10">
        <v>249.95</v>
      </c>
      <c r="EG10">
        <v>109</v>
      </c>
      <c r="EH10">
        <v>249.95</v>
      </c>
      <c r="EI10">
        <v>109</v>
      </c>
      <c r="EJ10">
        <v>249.95</v>
      </c>
    </row>
    <row r="11" spans="1:144" ht="139.19999999999999" customHeight="1" x14ac:dyDescent="0.3">
      <c r="A11" s="10"/>
      <c r="B11" s="3" t="s">
        <v>63</v>
      </c>
      <c r="C11" s="3" t="s">
        <v>64</v>
      </c>
      <c r="D11" s="3" t="s">
        <v>65</v>
      </c>
      <c r="E11" s="3" t="s">
        <v>66</v>
      </c>
      <c r="F11" s="3" t="s">
        <v>67</v>
      </c>
      <c r="G11" s="3"/>
      <c r="H11" s="3"/>
      <c r="I11" s="3" t="s">
        <v>68</v>
      </c>
      <c r="J11" s="3"/>
      <c r="K11" s="3" t="s">
        <v>54</v>
      </c>
      <c r="L11" s="3" t="s">
        <v>55</v>
      </c>
      <c r="M11" s="3" t="s">
        <v>69</v>
      </c>
      <c r="N11" s="4"/>
      <c r="O11" s="12"/>
      <c r="P11" s="4"/>
      <c r="Q11" s="4"/>
      <c r="R11" s="4"/>
      <c r="S11" s="4"/>
      <c r="T11" s="4"/>
      <c r="U11" s="5">
        <v>130</v>
      </c>
      <c r="V11" s="5">
        <v>299.95</v>
      </c>
      <c r="W11" s="6">
        <f t="shared" si="0"/>
        <v>0</v>
      </c>
      <c r="X11" s="6"/>
      <c r="Y11" s="6"/>
      <c r="Z11" s="7"/>
      <c r="AA11" s="8"/>
      <c r="AB11" s="5">
        <f t="shared" si="1"/>
        <v>130</v>
      </c>
      <c r="AC11" s="5">
        <f>SUM(P11*EC11,Q11*EE11,R11*EG11,S11*EI11,T11*EK11,N11*DZ11)*(1-AA11)</f>
        <v>0</v>
      </c>
      <c r="AD11" s="5">
        <f>SUM(P11*ED11,Q11*EF11,R11*EH11,S11*EJ11,T11*EL11,N11*EA11)</f>
        <v>0</v>
      </c>
      <c r="DZ11">
        <v>130</v>
      </c>
      <c r="EA11">
        <v>299.95</v>
      </c>
      <c r="EC11">
        <v>130</v>
      </c>
      <c r="ED11">
        <v>299.95</v>
      </c>
      <c r="EE11">
        <v>130</v>
      </c>
      <c r="EF11">
        <v>299.95</v>
      </c>
      <c r="EG11">
        <v>130</v>
      </c>
      <c r="EH11">
        <v>299.95</v>
      </c>
      <c r="EI11">
        <v>130</v>
      </c>
      <c r="EJ11">
        <v>299.95</v>
      </c>
      <c r="EK11">
        <v>130</v>
      </c>
      <c r="EL11">
        <v>299.95</v>
      </c>
    </row>
    <row r="12" spans="1:144" ht="139.19999999999999" customHeight="1" x14ac:dyDescent="0.3">
      <c r="A12" s="10"/>
      <c r="B12" s="3" t="s">
        <v>70</v>
      </c>
      <c r="C12" s="3" t="s">
        <v>71</v>
      </c>
      <c r="D12" s="3" t="s">
        <v>65</v>
      </c>
      <c r="E12" s="3" t="s">
        <v>66</v>
      </c>
      <c r="F12" s="3" t="s">
        <v>72</v>
      </c>
      <c r="G12" s="3"/>
      <c r="H12" s="3"/>
      <c r="I12" s="3" t="s">
        <v>68</v>
      </c>
      <c r="J12" s="3"/>
      <c r="K12" s="3" t="s">
        <v>54</v>
      </c>
      <c r="L12" s="3" t="s">
        <v>55</v>
      </c>
      <c r="M12" s="3" t="s">
        <v>73</v>
      </c>
      <c r="N12" s="4"/>
      <c r="O12" s="4"/>
      <c r="P12" s="4"/>
      <c r="Q12" s="4"/>
      <c r="R12" s="4"/>
      <c r="S12" s="12"/>
      <c r="T12" s="12"/>
      <c r="U12" s="5">
        <v>118</v>
      </c>
      <c r="V12" s="5">
        <v>269.95</v>
      </c>
      <c r="W12" s="6">
        <f t="shared" si="0"/>
        <v>0</v>
      </c>
      <c r="X12" s="6"/>
      <c r="Y12" s="6"/>
      <c r="Z12" s="7"/>
      <c r="AA12" s="8"/>
      <c r="AB12" s="5">
        <f t="shared" si="1"/>
        <v>118</v>
      </c>
      <c r="AC12" s="5">
        <f>SUM(O12*EC12,P12*EE12,Q12*EG12,R12*EI12,N12*DZ12)*(1-AA12)</f>
        <v>0</v>
      </c>
      <c r="AD12" s="5">
        <f>SUM(O12*ED12,P12*EF12,Q12*EH12,R12*EJ12,N12*EA12)</f>
        <v>0</v>
      </c>
      <c r="DZ12">
        <v>118</v>
      </c>
      <c r="EA12">
        <v>269.95</v>
      </c>
      <c r="EC12">
        <v>118</v>
      </c>
      <c r="ED12">
        <v>269.95</v>
      </c>
      <c r="EE12">
        <v>118</v>
      </c>
      <c r="EF12">
        <v>269.95</v>
      </c>
      <c r="EG12">
        <v>118</v>
      </c>
      <c r="EH12">
        <v>269.95</v>
      </c>
      <c r="EI12">
        <v>118</v>
      </c>
      <c r="EJ12">
        <v>269.95</v>
      </c>
    </row>
    <row r="13" spans="1:144" ht="139.19999999999999" customHeight="1" x14ac:dyDescent="0.3">
      <c r="A13" s="10"/>
      <c r="B13" s="3" t="s">
        <v>74</v>
      </c>
      <c r="C13" s="3" t="s">
        <v>75</v>
      </c>
      <c r="D13" s="3" t="s">
        <v>65</v>
      </c>
      <c r="E13" s="3" t="s">
        <v>66</v>
      </c>
      <c r="F13" s="3" t="s">
        <v>76</v>
      </c>
      <c r="G13" s="3"/>
      <c r="H13" s="3"/>
      <c r="I13" s="3" t="s">
        <v>77</v>
      </c>
      <c r="J13" s="3"/>
      <c r="K13" s="3" t="s">
        <v>54</v>
      </c>
      <c r="L13" s="3" t="s">
        <v>55</v>
      </c>
      <c r="M13" s="3" t="s">
        <v>56</v>
      </c>
      <c r="N13" s="4"/>
      <c r="O13" s="12"/>
      <c r="P13" s="4"/>
      <c r="Q13" s="4"/>
      <c r="R13" s="4"/>
      <c r="S13" s="4"/>
      <c r="T13" s="12"/>
      <c r="U13" s="5">
        <v>114</v>
      </c>
      <c r="V13" s="5">
        <v>259.95</v>
      </c>
      <c r="W13" s="6">
        <f t="shared" si="0"/>
        <v>0</v>
      </c>
      <c r="X13" s="6"/>
      <c r="Y13" s="6"/>
      <c r="Z13" s="7"/>
      <c r="AA13" s="8"/>
      <c r="AB13" s="5">
        <f t="shared" si="1"/>
        <v>114</v>
      </c>
      <c r="AC13" s="5">
        <f>SUM(P13*EC13,Q13*EE13,R13*EG13,S13*EI13,N13*DZ13)*(1-AA13)</f>
        <v>0</v>
      </c>
      <c r="AD13" s="5">
        <f>SUM(P13*ED13,Q13*EF13,R13*EH13,S13*EJ13,N13*EA13)</f>
        <v>0</v>
      </c>
      <c r="DZ13">
        <v>114</v>
      </c>
      <c r="EA13">
        <v>259.95</v>
      </c>
      <c r="EC13">
        <v>114</v>
      </c>
      <c r="ED13">
        <v>259.95</v>
      </c>
      <c r="EE13">
        <v>114</v>
      </c>
      <c r="EF13">
        <v>259.95</v>
      </c>
      <c r="EG13">
        <v>114</v>
      </c>
      <c r="EH13">
        <v>259.95</v>
      </c>
      <c r="EI13">
        <v>114</v>
      </c>
      <c r="EJ13">
        <v>259.95</v>
      </c>
    </row>
    <row r="14" spans="1:144" ht="139.19999999999999" customHeight="1" x14ac:dyDescent="0.3">
      <c r="A14" s="10"/>
      <c r="B14" s="3" t="s">
        <v>78</v>
      </c>
      <c r="C14" s="3" t="s">
        <v>79</v>
      </c>
      <c r="D14" s="3" t="s">
        <v>65</v>
      </c>
      <c r="E14" s="3" t="s">
        <v>66</v>
      </c>
      <c r="F14" s="3" t="s">
        <v>80</v>
      </c>
      <c r="G14" s="3"/>
      <c r="H14" s="3"/>
      <c r="I14" s="3" t="s">
        <v>77</v>
      </c>
      <c r="J14" s="3"/>
      <c r="K14" s="3" t="s">
        <v>54</v>
      </c>
      <c r="L14" s="3" t="s">
        <v>55</v>
      </c>
      <c r="M14" s="3" t="s">
        <v>56</v>
      </c>
      <c r="N14" s="4"/>
      <c r="O14" s="12"/>
      <c r="P14" s="4"/>
      <c r="Q14" s="4"/>
      <c r="R14" s="4"/>
      <c r="S14" s="4"/>
      <c r="T14" s="12"/>
      <c r="U14" s="5">
        <v>118</v>
      </c>
      <c r="V14" s="5">
        <v>269.95</v>
      </c>
      <c r="W14" s="6">
        <f t="shared" si="0"/>
        <v>0</v>
      </c>
      <c r="X14" s="6"/>
      <c r="Y14" s="6"/>
      <c r="Z14" s="7"/>
      <c r="AA14" s="8"/>
      <c r="AB14" s="5">
        <f t="shared" si="1"/>
        <v>118</v>
      </c>
      <c r="AC14" s="5">
        <f>SUM(P14*EC14,Q14*EE14,R14*EG14,S14*EI14,N14*DZ14)*(1-AA14)</f>
        <v>0</v>
      </c>
      <c r="AD14" s="5">
        <f>SUM(P14*ED14,Q14*EF14,R14*EH14,S14*EJ14,N14*EA14)</f>
        <v>0</v>
      </c>
      <c r="DZ14">
        <v>118</v>
      </c>
      <c r="EA14">
        <v>269.95</v>
      </c>
      <c r="EC14">
        <v>118</v>
      </c>
      <c r="ED14">
        <v>269.95</v>
      </c>
      <c r="EE14">
        <v>118</v>
      </c>
      <c r="EF14">
        <v>269.95</v>
      </c>
      <c r="EG14">
        <v>118</v>
      </c>
      <c r="EH14">
        <v>269.95</v>
      </c>
      <c r="EI14">
        <v>118</v>
      </c>
      <c r="EJ14">
        <v>269.95</v>
      </c>
    </row>
    <row r="15" spans="1:144" ht="139.19999999999999" customHeight="1" x14ac:dyDescent="0.3">
      <c r="A15" s="10"/>
      <c r="B15" s="3" t="s">
        <v>81</v>
      </c>
      <c r="C15" s="3" t="s">
        <v>82</v>
      </c>
      <c r="D15" s="3" t="s">
        <v>83</v>
      </c>
      <c r="E15" s="3" t="s">
        <v>84</v>
      </c>
      <c r="F15" s="3" t="s">
        <v>85</v>
      </c>
      <c r="G15" s="3"/>
      <c r="H15" s="3"/>
      <c r="I15" s="3" t="s">
        <v>53</v>
      </c>
      <c r="J15" s="3"/>
      <c r="K15" s="3" t="s">
        <v>54</v>
      </c>
      <c r="L15" s="3" t="s">
        <v>55</v>
      </c>
      <c r="M15" s="3" t="s">
        <v>56</v>
      </c>
      <c r="N15" s="4"/>
      <c r="O15" s="12"/>
      <c r="P15" s="4"/>
      <c r="Q15" s="4"/>
      <c r="R15" s="4"/>
      <c r="S15" s="4"/>
      <c r="T15" s="12"/>
      <c r="U15" s="5">
        <v>118</v>
      </c>
      <c r="V15" s="5">
        <v>269.95</v>
      </c>
      <c r="W15" s="6">
        <f t="shared" si="0"/>
        <v>0</v>
      </c>
      <c r="X15" s="6"/>
      <c r="Y15" s="6"/>
      <c r="Z15" s="7"/>
      <c r="AA15" s="8"/>
      <c r="AB15" s="5">
        <f t="shared" si="1"/>
        <v>118</v>
      </c>
      <c r="AC15" s="5">
        <f>SUM(P15*EC15,Q15*EE15,R15*EG15,S15*EI15,N15*DZ15)*(1-AA15)</f>
        <v>0</v>
      </c>
      <c r="AD15" s="5">
        <f>SUM(P15*ED15,Q15*EF15,R15*EH15,S15*EJ15,N15*EA15)</f>
        <v>0</v>
      </c>
      <c r="DZ15">
        <v>118</v>
      </c>
      <c r="EA15">
        <v>269.95</v>
      </c>
      <c r="EC15">
        <v>118</v>
      </c>
      <c r="ED15">
        <v>269.95</v>
      </c>
      <c r="EE15">
        <v>118</v>
      </c>
      <c r="EF15">
        <v>269.95</v>
      </c>
      <c r="EG15">
        <v>118</v>
      </c>
      <c r="EH15">
        <v>269.95</v>
      </c>
      <c r="EI15">
        <v>118</v>
      </c>
      <c r="EJ15">
        <v>269.95</v>
      </c>
    </row>
    <row r="16" spans="1:144" ht="139.19999999999999" customHeight="1" x14ac:dyDescent="0.3">
      <c r="A16" s="10"/>
      <c r="B16" s="3" t="s">
        <v>86</v>
      </c>
      <c r="C16" s="3" t="s">
        <v>87</v>
      </c>
      <c r="D16" s="3" t="s">
        <v>83</v>
      </c>
      <c r="E16" s="3" t="s">
        <v>84</v>
      </c>
      <c r="F16" s="3" t="s">
        <v>88</v>
      </c>
      <c r="G16" s="3"/>
      <c r="H16" s="3"/>
      <c r="I16" s="3" t="s">
        <v>53</v>
      </c>
      <c r="J16" s="3"/>
      <c r="K16" s="3" t="s">
        <v>54</v>
      </c>
      <c r="L16" s="3" t="s">
        <v>89</v>
      </c>
      <c r="M16" s="3" t="s">
        <v>56</v>
      </c>
      <c r="N16" s="4"/>
      <c r="O16" s="12"/>
      <c r="P16" s="4"/>
      <c r="Q16" s="4"/>
      <c r="R16" s="4"/>
      <c r="S16" s="4"/>
      <c r="T16" s="12"/>
      <c r="U16" s="5">
        <v>109</v>
      </c>
      <c r="V16" s="5">
        <v>249.95</v>
      </c>
      <c r="W16" s="6">
        <f t="shared" si="0"/>
        <v>0</v>
      </c>
      <c r="X16" s="6"/>
      <c r="Y16" s="6"/>
      <c r="Z16" s="7"/>
      <c r="AA16" s="8"/>
      <c r="AB16" s="5">
        <f t="shared" si="1"/>
        <v>109</v>
      </c>
      <c r="AC16" s="5">
        <f>SUM(P16*EC16,Q16*EE16,R16*EG16,S16*EI16,N16*DZ16)*(1-AA16)</f>
        <v>0</v>
      </c>
      <c r="AD16" s="5">
        <f>SUM(P16*ED16,Q16*EF16,R16*EH16,S16*EJ16,N16*EA16)</f>
        <v>0</v>
      </c>
      <c r="DZ16">
        <v>109</v>
      </c>
      <c r="EA16">
        <v>249.95</v>
      </c>
      <c r="EC16">
        <v>109</v>
      </c>
      <c r="ED16">
        <v>249.95</v>
      </c>
      <c r="EE16">
        <v>109</v>
      </c>
      <c r="EF16">
        <v>249.95</v>
      </c>
      <c r="EG16">
        <v>109</v>
      </c>
      <c r="EH16">
        <v>249.95</v>
      </c>
      <c r="EI16">
        <v>109</v>
      </c>
      <c r="EJ16">
        <v>249.95</v>
      </c>
    </row>
    <row r="17" spans="1:144" ht="139.19999999999999" customHeight="1" x14ac:dyDescent="0.3">
      <c r="A17" s="10"/>
      <c r="B17" s="3" t="s">
        <v>90</v>
      </c>
      <c r="C17" s="3" t="s">
        <v>91</v>
      </c>
      <c r="D17" s="3" t="s">
        <v>83</v>
      </c>
      <c r="E17" s="3" t="s">
        <v>84</v>
      </c>
      <c r="F17" s="3" t="s">
        <v>92</v>
      </c>
      <c r="G17" s="3"/>
      <c r="H17" s="3"/>
      <c r="I17" s="3" t="s">
        <v>53</v>
      </c>
      <c r="J17" s="3"/>
      <c r="K17" s="3" t="s">
        <v>54</v>
      </c>
      <c r="L17" s="3" t="s">
        <v>93</v>
      </c>
      <c r="M17" s="3" t="s">
        <v>56</v>
      </c>
      <c r="N17" s="4"/>
      <c r="O17" s="12"/>
      <c r="P17" s="4"/>
      <c r="Q17" s="4"/>
      <c r="R17" s="4"/>
      <c r="S17" s="4"/>
      <c r="T17" s="12"/>
      <c r="U17" s="5">
        <v>87</v>
      </c>
      <c r="V17" s="5">
        <v>199.95</v>
      </c>
      <c r="W17" s="6">
        <f t="shared" si="0"/>
        <v>0</v>
      </c>
      <c r="X17" s="6"/>
      <c r="Y17" s="6"/>
      <c r="Z17" s="7"/>
      <c r="AA17" s="8"/>
      <c r="AB17" s="5">
        <f t="shared" si="1"/>
        <v>87</v>
      </c>
      <c r="AC17" s="5">
        <f>SUM(P17*EC17,Q17*EE17,R17*EG17,S17*EI17,N17*DZ17)*(1-AA17)</f>
        <v>0</v>
      </c>
      <c r="AD17" s="5">
        <f>SUM(P17*ED17,Q17*EF17,R17*EH17,S17*EJ17,N17*EA17)</f>
        <v>0</v>
      </c>
      <c r="DZ17">
        <v>87</v>
      </c>
      <c r="EA17">
        <v>199.95</v>
      </c>
      <c r="EC17">
        <v>87</v>
      </c>
      <c r="ED17">
        <v>199.95</v>
      </c>
      <c r="EE17">
        <v>87</v>
      </c>
      <c r="EF17">
        <v>199.95</v>
      </c>
      <c r="EG17">
        <v>87</v>
      </c>
      <c r="EH17">
        <v>199.95</v>
      </c>
      <c r="EI17">
        <v>87</v>
      </c>
      <c r="EJ17">
        <v>199.95</v>
      </c>
    </row>
    <row r="18" spans="1:144" ht="139.19999999999999" customHeight="1" x14ac:dyDescent="0.3">
      <c r="A18" s="10"/>
      <c r="B18" s="3" t="s">
        <v>94</v>
      </c>
      <c r="C18" s="3" t="s">
        <v>95</v>
      </c>
      <c r="D18" s="3" t="s">
        <v>96</v>
      </c>
      <c r="E18" s="3" t="s">
        <v>97</v>
      </c>
      <c r="F18" s="3" t="s">
        <v>98</v>
      </c>
      <c r="G18" s="3"/>
      <c r="H18" s="3"/>
      <c r="I18" s="3" t="s">
        <v>99</v>
      </c>
      <c r="J18" s="3"/>
      <c r="K18" s="3" t="s">
        <v>54</v>
      </c>
      <c r="L18" s="3" t="s">
        <v>55</v>
      </c>
      <c r="M18" s="3" t="s">
        <v>100</v>
      </c>
      <c r="N18" s="4"/>
      <c r="O18" s="4"/>
      <c r="P18" s="4"/>
      <c r="Q18" s="4"/>
      <c r="R18" s="4"/>
      <c r="S18" s="4"/>
      <c r="T18" s="4"/>
      <c r="U18" s="5">
        <v>109</v>
      </c>
      <c r="V18" s="5">
        <v>259.95</v>
      </c>
      <c r="W18" s="6">
        <f t="shared" si="0"/>
        <v>0</v>
      </c>
      <c r="X18" s="6"/>
      <c r="Y18" s="6"/>
      <c r="Z18" s="7"/>
      <c r="AA18" s="8"/>
      <c r="AB18" s="5">
        <f t="shared" si="1"/>
        <v>109</v>
      </c>
      <c r="AC18" s="5">
        <f>SUM(O18*EC18,P18*EE18,Q18*EG18,R18*EI18,S18*EK18,T18*EM18,N18*DZ18)*(1-AA18)</f>
        <v>0</v>
      </c>
      <c r="AD18" s="5">
        <f>SUM(O18*ED18,P18*EF18,Q18*EH18,R18*EJ18,S18*EL18,T18*EN18,N18*EA18)</f>
        <v>0</v>
      </c>
      <c r="DZ18">
        <v>109</v>
      </c>
      <c r="EA18">
        <v>259.95</v>
      </c>
      <c r="EC18">
        <v>109</v>
      </c>
      <c r="ED18">
        <v>259.95</v>
      </c>
      <c r="EE18">
        <v>109</v>
      </c>
      <c r="EF18">
        <v>259.95</v>
      </c>
      <c r="EG18">
        <v>109</v>
      </c>
      <c r="EH18">
        <v>259.95</v>
      </c>
      <c r="EI18">
        <v>109</v>
      </c>
      <c r="EJ18">
        <v>259.95</v>
      </c>
      <c r="EK18">
        <v>109</v>
      </c>
      <c r="EL18">
        <v>259.95</v>
      </c>
      <c r="EM18">
        <v>109</v>
      </c>
      <c r="EN18">
        <v>259.95</v>
      </c>
    </row>
    <row r="19" spans="1:144" ht="139.19999999999999" customHeight="1" x14ac:dyDescent="0.3">
      <c r="A19" s="10"/>
      <c r="B19" s="3" t="s">
        <v>101</v>
      </c>
      <c r="C19" s="3" t="s">
        <v>102</v>
      </c>
      <c r="D19" s="3" t="s">
        <v>103</v>
      </c>
      <c r="E19" s="3" t="s">
        <v>104</v>
      </c>
      <c r="F19" s="3" t="s">
        <v>105</v>
      </c>
      <c r="G19" s="3"/>
      <c r="H19" s="3"/>
      <c r="I19" s="3" t="s">
        <v>106</v>
      </c>
      <c r="J19" s="3"/>
      <c r="K19" s="3" t="s">
        <v>54</v>
      </c>
      <c r="L19" s="3" t="s">
        <v>55</v>
      </c>
      <c r="M19" s="3" t="s">
        <v>56</v>
      </c>
      <c r="N19" s="4"/>
      <c r="O19" s="12"/>
      <c r="P19" s="4"/>
      <c r="Q19" s="4"/>
      <c r="R19" s="4"/>
      <c r="S19" s="4"/>
      <c r="T19" s="12"/>
      <c r="U19" s="5">
        <v>127</v>
      </c>
      <c r="V19" s="5">
        <v>299.95</v>
      </c>
      <c r="W19" s="6">
        <f t="shared" si="0"/>
        <v>0</v>
      </c>
      <c r="X19" s="6"/>
      <c r="Y19" s="6"/>
      <c r="Z19" s="7"/>
      <c r="AA19" s="8"/>
      <c r="AB19" s="5">
        <f t="shared" si="1"/>
        <v>127</v>
      </c>
      <c r="AC19" s="5">
        <f>SUM(P19*EC19,Q19*EE19,R19*EG19,S19*EI19,N19*DZ19)*(1-AA19)</f>
        <v>0</v>
      </c>
      <c r="AD19" s="5">
        <f>SUM(P19*ED19,Q19*EF19,R19*EH19,S19*EJ19,N19*EA19)</f>
        <v>0</v>
      </c>
      <c r="DZ19">
        <v>127</v>
      </c>
      <c r="EA19">
        <v>299.95</v>
      </c>
      <c r="EC19">
        <v>127</v>
      </c>
      <c r="ED19">
        <v>299.95</v>
      </c>
      <c r="EE19">
        <v>127</v>
      </c>
      <c r="EF19">
        <v>299.95</v>
      </c>
      <c r="EG19">
        <v>127</v>
      </c>
      <c r="EH19">
        <v>299.95</v>
      </c>
      <c r="EI19">
        <v>127</v>
      </c>
      <c r="EJ19">
        <v>299.95</v>
      </c>
    </row>
    <row r="20" spans="1:144" ht="139.19999999999999" customHeight="1" x14ac:dyDescent="0.3">
      <c r="A20" s="10"/>
      <c r="B20" s="3" t="s">
        <v>107</v>
      </c>
      <c r="C20" s="3" t="s">
        <v>108</v>
      </c>
      <c r="D20" s="3" t="s">
        <v>103</v>
      </c>
      <c r="E20" s="3" t="s">
        <v>104</v>
      </c>
      <c r="F20" s="3" t="s">
        <v>109</v>
      </c>
      <c r="G20" s="3"/>
      <c r="H20" s="3"/>
      <c r="I20" s="3" t="s">
        <v>106</v>
      </c>
      <c r="J20" s="3"/>
      <c r="K20" s="3" t="s">
        <v>54</v>
      </c>
      <c r="L20" s="3" t="s">
        <v>55</v>
      </c>
      <c r="M20" s="3" t="s">
        <v>100</v>
      </c>
      <c r="N20" s="4"/>
      <c r="O20" s="4"/>
      <c r="P20" s="4"/>
      <c r="Q20" s="4"/>
      <c r="R20" s="4"/>
      <c r="S20" s="4"/>
      <c r="T20" s="4"/>
      <c r="U20" s="5">
        <v>118</v>
      </c>
      <c r="V20" s="5">
        <v>269.95</v>
      </c>
      <c r="W20" s="6">
        <f t="shared" si="0"/>
        <v>0</v>
      </c>
      <c r="X20" s="6"/>
      <c r="Y20" s="6"/>
      <c r="Z20" s="7"/>
      <c r="AA20" s="8"/>
      <c r="AB20" s="5">
        <f t="shared" si="1"/>
        <v>118</v>
      </c>
      <c r="AC20" s="5">
        <f>SUM(O20*EC20,P20*EE20,Q20*EG20,R20*EI20,S20*EK20,T20*EM20,N20*DZ20)*(1-AA20)</f>
        <v>0</v>
      </c>
      <c r="AD20" s="5">
        <f>SUM(O20*ED20,P20*EF20,Q20*EH20,R20*EJ20,S20*EL20,T20*EN20,N20*EA20)</f>
        <v>0</v>
      </c>
      <c r="DZ20">
        <v>118</v>
      </c>
      <c r="EA20">
        <v>269.95</v>
      </c>
      <c r="EC20">
        <v>118</v>
      </c>
      <c r="ED20">
        <v>269.95</v>
      </c>
      <c r="EE20">
        <v>118</v>
      </c>
      <c r="EF20">
        <v>269.95</v>
      </c>
      <c r="EG20">
        <v>118</v>
      </c>
      <c r="EH20">
        <v>269.95</v>
      </c>
      <c r="EI20">
        <v>118</v>
      </c>
      <c r="EJ20">
        <v>269.95</v>
      </c>
      <c r="EK20">
        <v>118</v>
      </c>
      <c r="EL20">
        <v>269.95</v>
      </c>
      <c r="EM20">
        <v>118</v>
      </c>
      <c r="EN20">
        <v>269.95</v>
      </c>
    </row>
    <row r="21" spans="1:144" ht="139.19999999999999" customHeight="1" x14ac:dyDescent="0.3">
      <c r="A21" s="10"/>
      <c r="B21" s="3" t="s">
        <v>110</v>
      </c>
      <c r="C21" s="3" t="s">
        <v>111</v>
      </c>
      <c r="D21" s="3" t="s">
        <v>112</v>
      </c>
      <c r="E21" s="3" t="s">
        <v>113</v>
      </c>
      <c r="F21" s="3" t="s">
        <v>114</v>
      </c>
      <c r="G21" s="3"/>
      <c r="H21" s="3"/>
      <c r="I21" s="3" t="s">
        <v>115</v>
      </c>
      <c r="J21" s="3"/>
      <c r="K21" s="3" t="s">
        <v>54</v>
      </c>
      <c r="L21" s="3" t="s">
        <v>55</v>
      </c>
      <c r="M21" s="3" t="s">
        <v>100</v>
      </c>
      <c r="N21" s="4"/>
      <c r="O21" s="4"/>
      <c r="P21" s="4"/>
      <c r="Q21" s="4"/>
      <c r="R21" s="4"/>
      <c r="S21" s="4"/>
      <c r="T21" s="4"/>
      <c r="U21" s="5">
        <v>114</v>
      </c>
      <c r="V21" s="5">
        <v>259.95</v>
      </c>
      <c r="W21" s="6">
        <f t="shared" si="0"/>
        <v>0</v>
      </c>
      <c r="X21" s="6"/>
      <c r="Y21" s="6"/>
      <c r="Z21" s="7"/>
      <c r="AA21" s="8"/>
      <c r="AB21" s="5">
        <f t="shared" si="1"/>
        <v>114</v>
      </c>
      <c r="AC21" s="5">
        <f>SUM(O21*EC21,P21*EE21,Q21*EG21,R21*EI21,S21*EK21,T21*EM21,N21*DZ21)*(1-AA21)</f>
        <v>0</v>
      </c>
      <c r="AD21" s="5">
        <f>SUM(O21*ED21,P21*EF21,Q21*EH21,R21*EJ21,S21*EL21,T21*EN21,N21*EA21)</f>
        <v>0</v>
      </c>
      <c r="DZ21">
        <v>114</v>
      </c>
      <c r="EA21">
        <v>259.95</v>
      </c>
      <c r="EC21">
        <v>114</v>
      </c>
      <c r="ED21">
        <v>259.95</v>
      </c>
      <c r="EE21">
        <v>114</v>
      </c>
      <c r="EF21">
        <v>259.95</v>
      </c>
      <c r="EG21">
        <v>114</v>
      </c>
      <c r="EH21">
        <v>259.95</v>
      </c>
      <c r="EI21">
        <v>114</v>
      </c>
      <c r="EJ21">
        <v>259.95</v>
      </c>
      <c r="EK21">
        <v>114</v>
      </c>
      <c r="EL21">
        <v>259.95</v>
      </c>
      <c r="EM21">
        <v>114</v>
      </c>
      <c r="EN21">
        <v>259.95</v>
      </c>
    </row>
    <row r="22" spans="1:144" ht="139.19999999999999" customHeight="1" x14ac:dyDescent="0.3">
      <c r="A22" s="10"/>
      <c r="B22" s="3" t="s">
        <v>116</v>
      </c>
      <c r="C22" s="3" t="s">
        <v>117</v>
      </c>
      <c r="D22" s="3" t="s">
        <v>112</v>
      </c>
      <c r="E22" s="3" t="s">
        <v>113</v>
      </c>
      <c r="F22" s="3" t="s">
        <v>118</v>
      </c>
      <c r="G22" s="3"/>
      <c r="H22" s="3"/>
      <c r="I22" s="3" t="s">
        <v>115</v>
      </c>
      <c r="J22" s="3"/>
      <c r="K22" s="3" t="s">
        <v>54</v>
      </c>
      <c r="L22" s="3" t="s">
        <v>55</v>
      </c>
      <c r="M22" s="3" t="s">
        <v>119</v>
      </c>
      <c r="N22" s="4"/>
      <c r="O22" s="4"/>
      <c r="P22" s="4"/>
      <c r="Q22" s="4"/>
      <c r="R22" s="4"/>
      <c r="S22" s="4"/>
      <c r="T22" s="12"/>
      <c r="U22" s="5">
        <v>113</v>
      </c>
      <c r="V22" s="5">
        <v>259.95</v>
      </c>
      <c r="W22" s="6">
        <f t="shared" si="0"/>
        <v>0</v>
      </c>
      <c r="X22" s="6"/>
      <c r="Y22" s="6"/>
      <c r="Z22" s="7"/>
      <c r="AA22" s="8"/>
      <c r="AB22" s="5">
        <f t="shared" si="1"/>
        <v>113</v>
      </c>
      <c r="AC22" s="5">
        <f>SUM(O22*EC22,P22*EE22,Q22*EG22,R22*EI22,S22*EK22,N22*DZ22)*(1-AA22)</f>
        <v>0</v>
      </c>
      <c r="AD22" s="5">
        <f>SUM(O22*ED22,P22*EF22,Q22*EH22,R22*EJ22,S22*EL22,N22*EA22)</f>
        <v>0</v>
      </c>
      <c r="DZ22">
        <v>113</v>
      </c>
      <c r="EA22">
        <v>259.95</v>
      </c>
      <c r="EC22">
        <v>113</v>
      </c>
      <c r="ED22">
        <v>259.95</v>
      </c>
      <c r="EE22">
        <v>113</v>
      </c>
      <c r="EF22">
        <v>259.95</v>
      </c>
      <c r="EG22">
        <v>113</v>
      </c>
      <c r="EH22">
        <v>259.95</v>
      </c>
      <c r="EI22">
        <v>113</v>
      </c>
      <c r="EJ22">
        <v>259.95</v>
      </c>
      <c r="EK22">
        <v>113</v>
      </c>
      <c r="EL22">
        <v>259.95</v>
      </c>
    </row>
    <row r="23" spans="1:144" ht="139.19999999999999" customHeight="1" x14ac:dyDescent="0.3">
      <c r="A23" s="10"/>
      <c r="B23" s="3" t="s">
        <v>120</v>
      </c>
      <c r="C23" s="3" t="s">
        <v>121</v>
      </c>
      <c r="D23" s="3" t="s">
        <v>83</v>
      </c>
      <c r="E23" s="3" t="s">
        <v>84</v>
      </c>
      <c r="F23" s="3" t="s">
        <v>122</v>
      </c>
      <c r="G23" s="3"/>
      <c r="H23" s="3"/>
      <c r="I23" s="3" t="s">
        <v>115</v>
      </c>
      <c r="J23" s="3"/>
      <c r="K23" s="3" t="s">
        <v>54</v>
      </c>
      <c r="L23" s="3" t="s">
        <v>55</v>
      </c>
      <c r="M23" s="3" t="s">
        <v>123</v>
      </c>
      <c r="N23" s="4"/>
      <c r="O23" s="12"/>
      <c r="P23" s="12"/>
      <c r="Q23" s="4"/>
      <c r="R23" s="4"/>
      <c r="S23" s="4"/>
      <c r="T23" s="12"/>
      <c r="U23" s="5">
        <v>118</v>
      </c>
      <c r="V23" s="5">
        <v>269.95</v>
      </c>
      <c r="W23" s="6">
        <f t="shared" si="0"/>
        <v>0</v>
      </c>
      <c r="X23" s="6"/>
      <c r="Y23" s="6"/>
      <c r="Z23" s="7"/>
      <c r="AA23" s="8"/>
      <c r="AB23" s="5">
        <f t="shared" si="1"/>
        <v>118</v>
      </c>
      <c r="AC23" s="5">
        <f>SUM(Q23*EC23,R23*EE23,S23*EG23,N23*DZ23)*(1-AA23)</f>
        <v>0</v>
      </c>
      <c r="AD23" s="5">
        <f>SUM(Q23*ED23,R23*EF23,S23*EH23,N23*EA23)</f>
        <v>0</v>
      </c>
      <c r="DZ23">
        <v>118</v>
      </c>
      <c r="EA23">
        <v>269.95</v>
      </c>
      <c r="EC23">
        <v>118</v>
      </c>
      <c r="ED23">
        <v>269.95</v>
      </c>
      <c r="EE23">
        <v>118</v>
      </c>
      <c r="EF23">
        <v>269.95</v>
      </c>
      <c r="EG23">
        <v>118</v>
      </c>
      <c r="EH23">
        <v>269.95</v>
      </c>
    </row>
    <row r="24" spans="1:144" ht="139.19999999999999" customHeight="1" x14ac:dyDescent="0.3">
      <c r="A24" s="10"/>
      <c r="B24" s="3" t="s">
        <v>124</v>
      </c>
      <c r="C24" s="3" t="s">
        <v>125</v>
      </c>
      <c r="D24" s="3" t="s">
        <v>126</v>
      </c>
      <c r="E24" s="3" t="s">
        <v>127</v>
      </c>
      <c r="F24" s="3" t="s">
        <v>128</v>
      </c>
      <c r="G24" s="3"/>
      <c r="H24" s="3"/>
      <c r="I24" s="3"/>
      <c r="J24" s="3"/>
      <c r="K24" s="3" t="s">
        <v>54</v>
      </c>
      <c r="L24" s="3" t="s">
        <v>55</v>
      </c>
      <c r="M24" s="3" t="s">
        <v>30</v>
      </c>
      <c r="N24" s="4"/>
      <c r="O24" s="12"/>
      <c r="P24" s="12"/>
      <c r="Q24" s="4"/>
      <c r="R24" s="12"/>
      <c r="S24" s="12"/>
      <c r="T24" s="12"/>
      <c r="U24" s="5">
        <v>164</v>
      </c>
      <c r="V24" s="5">
        <v>369.95</v>
      </c>
      <c r="W24" s="6">
        <f t="shared" si="0"/>
        <v>0</v>
      </c>
      <c r="X24" s="6"/>
      <c r="Y24" s="6"/>
      <c r="Z24" s="7"/>
      <c r="AA24" s="8"/>
      <c r="AB24" s="5">
        <f t="shared" si="1"/>
        <v>164</v>
      </c>
      <c r="AC24" s="5">
        <f>SUM(Q24*EC24,N24*DZ24)*(1-AA24)</f>
        <v>0</v>
      </c>
      <c r="AD24" s="5">
        <f>SUM(Q24*ED24,N24*EA24)</f>
        <v>0</v>
      </c>
      <c r="DZ24">
        <v>164</v>
      </c>
      <c r="EA24">
        <v>369.95</v>
      </c>
      <c r="EC24">
        <v>164</v>
      </c>
      <c r="ED24">
        <v>369.95</v>
      </c>
    </row>
    <row r="25" spans="1:144" ht="139.19999999999999" customHeight="1" x14ac:dyDescent="0.3">
      <c r="A25" s="10"/>
      <c r="B25" s="3" t="s">
        <v>129</v>
      </c>
      <c r="C25" s="3" t="s">
        <v>130</v>
      </c>
      <c r="D25" s="3" t="s">
        <v>131</v>
      </c>
      <c r="E25" s="3" t="s">
        <v>132</v>
      </c>
      <c r="F25" s="3" t="s">
        <v>133</v>
      </c>
      <c r="G25" s="3"/>
      <c r="H25" s="3"/>
      <c r="I25" s="3" t="s">
        <v>99</v>
      </c>
      <c r="J25" s="3"/>
      <c r="K25" s="3" t="s">
        <v>54</v>
      </c>
      <c r="L25" s="3" t="s">
        <v>55</v>
      </c>
      <c r="M25" s="3" t="s">
        <v>119</v>
      </c>
      <c r="N25" s="4"/>
      <c r="O25" s="4"/>
      <c r="P25" s="4"/>
      <c r="Q25" s="4"/>
      <c r="R25" s="4"/>
      <c r="S25" s="4"/>
      <c r="T25" s="12"/>
      <c r="U25" s="5">
        <v>109</v>
      </c>
      <c r="V25" s="5">
        <v>259.95</v>
      </c>
      <c r="W25" s="6">
        <f t="shared" si="0"/>
        <v>0</v>
      </c>
      <c r="X25" s="6"/>
      <c r="Y25" s="6"/>
      <c r="Z25" s="7"/>
      <c r="AA25" s="8"/>
      <c r="AB25" s="5">
        <f t="shared" si="1"/>
        <v>109</v>
      </c>
      <c r="AC25" s="5">
        <f>SUM(O25*EC25,P25*EE25,Q25*EG25,R25*EI25,S25*EK25,N25*DZ25)*(1-AA25)</f>
        <v>0</v>
      </c>
      <c r="AD25" s="5">
        <f>SUM(O25*ED25,P25*EF25,Q25*EH25,R25*EJ25,S25*EL25,N25*EA25)</f>
        <v>0</v>
      </c>
      <c r="DZ25">
        <v>109</v>
      </c>
      <c r="EA25">
        <v>259.95</v>
      </c>
      <c r="EC25">
        <v>109</v>
      </c>
      <c r="ED25">
        <v>259.95</v>
      </c>
      <c r="EE25">
        <v>109</v>
      </c>
      <c r="EF25">
        <v>259.95</v>
      </c>
      <c r="EG25">
        <v>109</v>
      </c>
      <c r="EH25">
        <v>259.95</v>
      </c>
      <c r="EI25">
        <v>109</v>
      </c>
      <c r="EJ25">
        <v>259.95</v>
      </c>
      <c r="EK25">
        <v>109</v>
      </c>
      <c r="EL25">
        <v>259.95</v>
      </c>
    </row>
    <row r="26" spans="1:144" ht="139.19999999999999" customHeight="1" x14ac:dyDescent="0.3">
      <c r="A26" s="10"/>
      <c r="B26" s="3" t="s">
        <v>134</v>
      </c>
      <c r="C26" s="3" t="s">
        <v>135</v>
      </c>
      <c r="D26" s="3" t="s">
        <v>131</v>
      </c>
      <c r="E26" s="3" t="s">
        <v>132</v>
      </c>
      <c r="F26" s="3" t="s">
        <v>136</v>
      </c>
      <c r="G26" s="3"/>
      <c r="H26" s="3"/>
      <c r="I26" s="3" t="s">
        <v>99</v>
      </c>
      <c r="J26" s="3"/>
      <c r="K26" s="3" t="s">
        <v>54</v>
      </c>
      <c r="L26" s="3" t="s">
        <v>55</v>
      </c>
      <c r="M26" s="3" t="s">
        <v>137</v>
      </c>
      <c r="N26" s="4"/>
      <c r="O26" s="4"/>
      <c r="P26" s="12"/>
      <c r="Q26" s="4"/>
      <c r="R26" s="4"/>
      <c r="S26" s="4"/>
      <c r="T26" s="12"/>
      <c r="U26" s="5">
        <v>109</v>
      </c>
      <c r="V26" s="5">
        <v>249.95</v>
      </c>
      <c r="W26" s="6">
        <f t="shared" si="0"/>
        <v>0</v>
      </c>
      <c r="X26" s="6"/>
      <c r="Y26" s="6"/>
      <c r="Z26" s="7"/>
      <c r="AA26" s="8"/>
      <c r="AB26" s="5">
        <f t="shared" si="1"/>
        <v>109</v>
      </c>
      <c r="AC26" s="5">
        <f>SUM(O26*EC26,Q26*EE26,R26*EG26,S26*EI26,N26*DZ26)*(1-AA26)</f>
        <v>0</v>
      </c>
      <c r="AD26" s="5">
        <f>SUM(O26*ED26,Q26*EF26,R26*EH26,S26*EJ26,N26*EA26)</f>
        <v>0</v>
      </c>
      <c r="DZ26">
        <v>109</v>
      </c>
      <c r="EA26">
        <v>249.95</v>
      </c>
      <c r="EC26">
        <v>109</v>
      </c>
      <c r="ED26">
        <v>249.95</v>
      </c>
      <c r="EE26">
        <v>109</v>
      </c>
      <c r="EF26">
        <v>249.95</v>
      </c>
      <c r="EG26">
        <v>109</v>
      </c>
      <c r="EH26">
        <v>249.95</v>
      </c>
      <c r="EI26">
        <v>109</v>
      </c>
      <c r="EJ26">
        <v>249.95</v>
      </c>
    </row>
    <row r="27" spans="1:144" ht="139.19999999999999" customHeight="1" x14ac:dyDescent="0.3">
      <c r="A27" s="10"/>
      <c r="B27" s="3" t="s">
        <v>138</v>
      </c>
      <c r="C27" s="3" t="s">
        <v>139</v>
      </c>
      <c r="D27" s="3" t="s">
        <v>112</v>
      </c>
      <c r="E27" s="3" t="s">
        <v>113</v>
      </c>
      <c r="F27" s="3" t="s">
        <v>140</v>
      </c>
      <c r="G27" s="3"/>
      <c r="H27" s="3"/>
      <c r="I27" s="3" t="s">
        <v>141</v>
      </c>
      <c r="J27" s="3"/>
      <c r="K27" s="3" t="s">
        <v>54</v>
      </c>
      <c r="L27" s="3" t="s">
        <v>55</v>
      </c>
      <c r="M27" s="3" t="s">
        <v>100</v>
      </c>
      <c r="N27" s="4"/>
      <c r="O27" s="4"/>
      <c r="P27" s="4"/>
      <c r="Q27" s="4"/>
      <c r="R27" s="4"/>
      <c r="S27" s="4"/>
      <c r="T27" s="4"/>
      <c r="U27" s="5">
        <v>118</v>
      </c>
      <c r="V27" s="5">
        <v>269.95</v>
      </c>
      <c r="W27" s="6">
        <f t="shared" si="0"/>
        <v>0</v>
      </c>
      <c r="X27" s="6"/>
      <c r="Y27" s="6"/>
      <c r="Z27" s="7"/>
      <c r="AA27" s="8"/>
      <c r="AB27" s="5">
        <f t="shared" si="1"/>
        <v>118</v>
      </c>
      <c r="AC27" s="5">
        <f>SUM(O27*EC27,P27*EE27,Q27*EG27,R27*EI27,S27*EK27,T27*EM27,N27*DZ27)*(1-AA27)</f>
        <v>0</v>
      </c>
      <c r="AD27" s="5">
        <f>SUM(O27*ED27,P27*EF27,Q27*EH27,R27*EJ27,S27*EL27,T27*EN27,N27*EA27)</f>
        <v>0</v>
      </c>
      <c r="DZ27">
        <v>118</v>
      </c>
      <c r="EA27">
        <v>269.95</v>
      </c>
      <c r="EC27">
        <v>118</v>
      </c>
      <c r="ED27">
        <v>269.95</v>
      </c>
      <c r="EE27">
        <v>118</v>
      </c>
      <c r="EF27">
        <v>269.95</v>
      </c>
      <c r="EG27">
        <v>118</v>
      </c>
      <c r="EH27">
        <v>269.95</v>
      </c>
      <c r="EI27">
        <v>118</v>
      </c>
      <c r="EJ27">
        <v>269.95</v>
      </c>
      <c r="EK27">
        <v>118</v>
      </c>
      <c r="EL27">
        <v>269.95</v>
      </c>
      <c r="EM27">
        <v>118</v>
      </c>
      <c r="EN27">
        <v>269.95</v>
      </c>
    </row>
    <row r="28" spans="1:144" ht="139.19999999999999" customHeight="1" x14ac:dyDescent="0.3">
      <c r="A28" s="10"/>
      <c r="B28" s="3" t="s">
        <v>142</v>
      </c>
      <c r="C28" s="3" t="s">
        <v>143</v>
      </c>
      <c r="D28" s="3" t="s">
        <v>112</v>
      </c>
      <c r="E28" s="3" t="s">
        <v>113</v>
      </c>
      <c r="F28" s="3" t="s">
        <v>144</v>
      </c>
      <c r="G28" s="3"/>
      <c r="H28" s="3"/>
      <c r="I28" s="3" t="s">
        <v>141</v>
      </c>
      <c r="J28" s="3"/>
      <c r="K28" s="3" t="s">
        <v>54</v>
      </c>
      <c r="L28" s="3" t="s">
        <v>55</v>
      </c>
      <c r="M28" s="3" t="s">
        <v>145</v>
      </c>
      <c r="N28" s="4"/>
      <c r="O28" s="12"/>
      <c r="P28" s="4"/>
      <c r="Q28" s="4"/>
      <c r="R28" s="4"/>
      <c r="S28" s="12"/>
      <c r="T28" s="12"/>
      <c r="U28" s="5">
        <v>131</v>
      </c>
      <c r="V28" s="5">
        <v>299.95</v>
      </c>
      <c r="W28" s="6">
        <f t="shared" si="0"/>
        <v>0</v>
      </c>
      <c r="X28" s="6"/>
      <c r="Y28" s="6"/>
      <c r="Z28" s="7"/>
      <c r="AA28" s="8"/>
      <c r="AB28" s="5">
        <f t="shared" si="1"/>
        <v>131</v>
      </c>
      <c r="AC28" s="5">
        <f>SUM(P28*EC28,Q28*EE28,R28*EG28,N28*DZ28)*(1-AA28)</f>
        <v>0</v>
      </c>
      <c r="AD28" s="5">
        <f>SUM(P28*ED28,Q28*EF28,R28*EH28,N28*EA28)</f>
        <v>0</v>
      </c>
      <c r="DZ28">
        <v>131</v>
      </c>
      <c r="EA28">
        <v>299.95</v>
      </c>
      <c r="EC28">
        <v>131</v>
      </c>
      <c r="ED28">
        <v>299.95</v>
      </c>
      <c r="EE28">
        <v>131</v>
      </c>
      <c r="EF28">
        <v>299.95</v>
      </c>
      <c r="EG28">
        <v>131</v>
      </c>
      <c r="EH28">
        <v>299.95</v>
      </c>
    </row>
    <row r="29" spans="1:144" ht="139.19999999999999" customHeight="1" x14ac:dyDescent="0.3">
      <c r="A29" s="10"/>
      <c r="B29" s="3" t="s">
        <v>146</v>
      </c>
      <c r="C29" s="3" t="s">
        <v>147</v>
      </c>
      <c r="D29" s="3" t="s">
        <v>112</v>
      </c>
      <c r="E29" s="3" t="s">
        <v>113</v>
      </c>
      <c r="F29" s="3" t="s">
        <v>148</v>
      </c>
      <c r="G29" s="3"/>
      <c r="H29" s="3"/>
      <c r="I29" s="3" t="s">
        <v>141</v>
      </c>
      <c r="J29" s="3"/>
      <c r="K29" s="3" t="s">
        <v>54</v>
      </c>
      <c r="L29" s="3" t="s">
        <v>149</v>
      </c>
      <c r="M29" s="3" t="s">
        <v>56</v>
      </c>
      <c r="N29" s="4"/>
      <c r="O29" s="12"/>
      <c r="P29" s="4"/>
      <c r="Q29" s="4"/>
      <c r="R29" s="4"/>
      <c r="S29" s="4"/>
      <c r="T29" s="12"/>
      <c r="U29" s="5">
        <v>82</v>
      </c>
      <c r="V29" s="5">
        <v>179.95</v>
      </c>
      <c r="W29" s="6">
        <f t="shared" si="0"/>
        <v>0</v>
      </c>
      <c r="X29" s="6"/>
      <c r="Y29" s="6"/>
      <c r="Z29" s="7"/>
      <c r="AA29" s="8"/>
      <c r="AB29" s="5">
        <f t="shared" si="1"/>
        <v>82</v>
      </c>
      <c r="AC29" s="5">
        <f>SUM(P29*EC29,Q29*EE29,R29*EG29,S29*EI29,N29*DZ29)*(1-AA29)</f>
        <v>0</v>
      </c>
      <c r="AD29" s="5">
        <f>SUM(P29*ED29,Q29*EF29,R29*EH29,S29*EJ29,N29*EA29)</f>
        <v>0</v>
      </c>
      <c r="DZ29">
        <v>82</v>
      </c>
      <c r="EA29">
        <v>179.95</v>
      </c>
      <c r="EC29">
        <v>82</v>
      </c>
      <c r="ED29">
        <v>179.95</v>
      </c>
      <c r="EE29">
        <v>82</v>
      </c>
      <c r="EF29">
        <v>179.95</v>
      </c>
      <c r="EG29">
        <v>82</v>
      </c>
      <c r="EH29">
        <v>179.95</v>
      </c>
      <c r="EI29">
        <v>82</v>
      </c>
      <c r="EJ29">
        <v>179.95</v>
      </c>
    </row>
    <row r="30" spans="1:144" ht="139.19999999999999" customHeight="1" x14ac:dyDescent="0.3">
      <c r="A30" s="10"/>
      <c r="B30" s="3" t="s">
        <v>150</v>
      </c>
      <c r="C30" s="3" t="s">
        <v>151</v>
      </c>
      <c r="D30" s="3" t="s">
        <v>65</v>
      </c>
      <c r="E30" s="3" t="s">
        <v>66</v>
      </c>
      <c r="F30" s="3" t="s">
        <v>152</v>
      </c>
      <c r="G30" s="3"/>
      <c r="H30" s="3"/>
      <c r="I30" s="3" t="s">
        <v>141</v>
      </c>
      <c r="J30" s="3"/>
      <c r="K30" s="3" t="s">
        <v>54</v>
      </c>
      <c r="L30" s="3" t="s">
        <v>55</v>
      </c>
      <c r="M30" s="3" t="s">
        <v>56</v>
      </c>
      <c r="N30" s="4"/>
      <c r="O30" s="12"/>
      <c r="P30" s="4"/>
      <c r="Q30" s="4"/>
      <c r="R30" s="4"/>
      <c r="S30" s="4"/>
      <c r="T30" s="12"/>
      <c r="U30" s="5">
        <v>118</v>
      </c>
      <c r="V30" s="5">
        <v>269.95</v>
      </c>
      <c r="W30" s="6">
        <f t="shared" si="0"/>
        <v>0</v>
      </c>
      <c r="X30" s="6"/>
      <c r="Y30" s="6"/>
      <c r="Z30" s="7"/>
      <c r="AA30" s="8"/>
      <c r="AB30" s="5">
        <f t="shared" si="1"/>
        <v>118</v>
      </c>
      <c r="AC30" s="5">
        <f>SUM(P30*EC30,Q30*EE30,R30*EG30,S30*EI30,N30*DZ30)*(1-AA30)</f>
        <v>0</v>
      </c>
      <c r="AD30" s="5">
        <f>SUM(P30*ED30,Q30*EF30,R30*EH30,S30*EJ30,N30*EA30)</f>
        <v>0</v>
      </c>
      <c r="DZ30">
        <v>118</v>
      </c>
      <c r="EA30">
        <v>269.95</v>
      </c>
      <c r="EC30">
        <v>118</v>
      </c>
      <c r="ED30">
        <v>269.95</v>
      </c>
      <c r="EE30">
        <v>118</v>
      </c>
      <c r="EF30">
        <v>269.95</v>
      </c>
      <c r="EG30">
        <v>118</v>
      </c>
      <c r="EH30">
        <v>269.95</v>
      </c>
      <c r="EI30">
        <v>118</v>
      </c>
      <c r="EJ30">
        <v>269.95</v>
      </c>
    </row>
    <row r="31" spans="1:144" ht="139.19999999999999" customHeight="1" x14ac:dyDescent="0.3">
      <c r="A31" s="10"/>
      <c r="B31" s="3" t="s">
        <v>153</v>
      </c>
      <c r="C31" s="3" t="s">
        <v>154</v>
      </c>
      <c r="D31" s="3" t="s">
        <v>83</v>
      </c>
      <c r="E31" s="3" t="s">
        <v>84</v>
      </c>
      <c r="F31" s="3" t="s">
        <v>155</v>
      </c>
      <c r="G31" s="3"/>
      <c r="H31" s="3"/>
      <c r="I31" s="3" t="s">
        <v>115</v>
      </c>
      <c r="J31" s="3"/>
      <c r="K31" s="3" t="s">
        <v>54</v>
      </c>
      <c r="L31" s="3" t="s">
        <v>55</v>
      </c>
      <c r="M31" s="3" t="s">
        <v>69</v>
      </c>
      <c r="N31" s="4"/>
      <c r="O31" s="12"/>
      <c r="P31" s="4"/>
      <c r="Q31" s="4"/>
      <c r="R31" s="4"/>
      <c r="S31" s="4"/>
      <c r="T31" s="4"/>
      <c r="U31" s="5">
        <v>109</v>
      </c>
      <c r="V31" s="5">
        <v>249.95</v>
      </c>
      <c r="W31" s="6">
        <f t="shared" si="0"/>
        <v>0</v>
      </c>
      <c r="X31" s="6"/>
      <c r="Y31" s="6"/>
      <c r="Z31" s="7"/>
      <c r="AA31" s="8"/>
      <c r="AB31" s="5">
        <f t="shared" si="1"/>
        <v>109</v>
      </c>
      <c r="AC31" s="5">
        <f>SUM(P31*EC31,Q31*EE31,R31*EG31,S31*EI31,T31*EK31,N31*DZ31)*(1-AA31)</f>
        <v>0</v>
      </c>
      <c r="AD31" s="5">
        <f>SUM(P31*ED31,Q31*EF31,R31*EH31,S31*EJ31,T31*EL31,N31*EA31)</f>
        <v>0</v>
      </c>
      <c r="DZ31">
        <v>109</v>
      </c>
      <c r="EA31">
        <v>249.95</v>
      </c>
      <c r="EC31">
        <v>109</v>
      </c>
      <c r="ED31">
        <v>249.95</v>
      </c>
      <c r="EE31">
        <v>109</v>
      </c>
      <c r="EF31">
        <v>249.95</v>
      </c>
      <c r="EG31">
        <v>109</v>
      </c>
      <c r="EH31">
        <v>249.95</v>
      </c>
      <c r="EI31">
        <v>109</v>
      </c>
      <c r="EJ31">
        <v>249.95</v>
      </c>
      <c r="EK31">
        <v>109</v>
      </c>
      <c r="EL31">
        <v>249.95</v>
      </c>
    </row>
    <row r="32" spans="1:144" ht="139.19999999999999" customHeight="1" x14ac:dyDescent="0.3">
      <c r="A32" s="10"/>
      <c r="B32" s="3" t="s">
        <v>156</v>
      </c>
      <c r="C32" s="3" t="s">
        <v>157</v>
      </c>
      <c r="D32" s="3" t="s">
        <v>112</v>
      </c>
      <c r="E32" s="3" t="s">
        <v>113</v>
      </c>
      <c r="F32" s="3" t="s">
        <v>158</v>
      </c>
      <c r="G32" s="3"/>
      <c r="H32" s="3"/>
      <c r="I32" s="3" t="s">
        <v>68</v>
      </c>
      <c r="J32" s="3"/>
      <c r="K32" s="3" t="s">
        <v>54</v>
      </c>
      <c r="L32" s="3" t="s">
        <v>55</v>
      </c>
      <c r="M32" s="3" t="s">
        <v>100</v>
      </c>
      <c r="N32" s="4"/>
      <c r="O32" s="4"/>
      <c r="P32" s="4"/>
      <c r="Q32" s="4"/>
      <c r="R32" s="4"/>
      <c r="S32" s="4"/>
      <c r="T32" s="4"/>
      <c r="U32" s="5">
        <v>123</v>
      </c>
      <c r="V32" s="5">
        <v>279.95</v>
      </c>
      <c r="W32" s="6">
        <f t="shared" si="0"/>
        <v>0</v>
      </c>
      <c r="X32" s="6"/>
      <c r="Y32" s="6"/>
      <c r="Z32" s="7"/>
      <c r="AA32" s="8"/>
      <c r="AB32" s="5">
        <f t="shared" si="1"/>
        <v>123</v>
      </c>
      <c r="AC32" s="5">
        <f>SUM(O32*EC32,P32*EE32,Q32*EG32,R32*EI32,S32*EK32,T32*EM32,N32*DZ32)*(1-AA32)</f>
        <v>0</v>
      </c>
      <c r="AD32" s="5">
        <f>SUM(O32*ED32,P32*EF32,Q32*EH32,R32*EJ32,S32*EL32,T32*EN32,N32*EA32)</f>
        <v>0</v>
      </c>
      <c r="DZ32">
        <v>123</v>
      </c>
      <c r="EA32">
        <v>279.95</v>
      </c>
      <c r="EC32">
        <v>123</v>
      </c>
      <c r="ED32">
        <v>279.95</v>
      </c>
      <c r="EE32">
        <v>123</v>
      </c>
      <c r="EF32">
        <v>279.95</v>
      </c>
      <c r="EG32">
        <v>123</v>
      </c>
      <c r="EH32">
        <v>279.95</v>
      </c>
      <c r="EI32">
        <v>123</v>
      </c>
      <c r="EJ32">
        <v>279.95</v>
      </c>
      <c r="EK32">
        <v>123</v>
      </c>
      <c r="EL32">
        <v>279.95</v>
      </c>
      <c r="EM32">
        <v>123</v>
      </c>
      <c r="EN32">
        <v>279.95</v>
      </c>
    </row>
    <row r="33" spans="1:144" ht="139.19999999999999" customHeight="1" x14ac:dyDescent="0.3">
      <c r="A33" s="10"/>
      <c r="B33" s="3" t="s">
        <v>159</v>
      </c>
      <c r="C33" s="3" t="s">
        <v>160</v>
      </c>
      <c r="D33" s="3" t="s">
        <v>112</v>
      </c>
      <c r="E33" s="3" t="s">
        <v>113</v>
      </c>
      <c r="F33" s="3" t="s">
        <v>161</v>
      </c>
      <c r="G33" s="3"/>
      <c r="H33" s="3"/>
      <c r="I33" s="3" t="s">
        <v>68</v>
      </c>
      <c r="J33" s="3"/>
      <c r="K33" s="3" t="s">
        <v>54</v>
      </c>
      <c r="L33" s="3" t="s">
        <v>55</v>
      </c>
      <c r="M33" s="3" t="s">
        <v>100</v>
      </c>
      <c r="N33" s="4"/>
      <c r="O33" s="4"/>
      <c r="P33" s="4"/>
      <c r="Q33" s="4"/>
      <c r="R33" s="4"/>
      <c r="S33" s="4"/>
      <c r="T33" s="4"/>
      <c r="U33" s="5">
        <v>148</v>
      </c>
      <c r="V33" s="5">
        <v>349.95</v>
      </c>
      <c r="W33" s="6">
        <f t="shared" si="0"/>
        <v>0</v>
      </c>
      <c r="X33" s="6"/>
      <c r="Y33" s="6"/>
      <c r="Z33" s="7"/>
      <c r="AA33" s="8"/>
      <c r="AB33" s="5">
        <f t="shared" si="1"/>
        <v>148</v>
      </c>
      <c r="AC33" s="5">
        <f>SUM(O33*EC33,P33*EE33,Q33*EG33,R33*EI33,S33*EK33,T33*EM33,N33*DZ33)*(1-AA33)</f>
        <v>0</v>
      </c>
      <c r="AD33" s="5">
        <f>SUM(O33*ED33,P33*EF33,Q33*EH33,R33*EJ33,S33*EL33,T33*EN33,N33*EA33)</f>
        <v>0</v>
      </c>
      <c r="DZ33">
        <v>148</v>
      </c>
      <c r="EA33">
        <v>349.95</v>
      </c>
      <c r="EC33">
        <v>148</v>
      </c>
      <c r="ED33">
        <v>349.95</v>
      </c>
      <c r="EE33">
        <v>148</v>
      </c>
      <c r="EF33">
        <v>349.95</v>
      </c>
      <c r="EG33">
        <v>148</v>
      </c>
      <c r="EH33">
        <v>349.95</v>
      </c>
      <c r="EI33">
        <v>148</v>
      </c>
      <c r="EJ33">
        <v>349.95</v>
      </c>
      <c r="EK33">
        <v>148</v>
      </c>
      <c r="EL33">
        <v>349.95</v>
      </c>
      <c r="EM33">
        <v>148</v>
      </c>
      <c r="EN33">
        <v>349.95</v>
      </c>
    </row>
    <row r="34" spans="1:144" ht="139.19999999999999" customHeight="1" x14ac:dyDescent="0.3">
      <c r="A34" s="10"/>
      <c r="B34" s="3" t="s">
        <v>162</v>
      </c>
      <c r="C34" s="3" t="s">
        <v>163</v>
      </c>
      <c r="D34" s="3" t="s">
        <v>164</v>
      </c>
      <c r="E34" s="3" t="s">
        <v>165</v>
      </c>
      <c r="F34" s="3" t="s">
        <v>166</v>
      </c>
      <c r="G34" s="3"/>
      <c r="H34" s="3"/>
      <c r="I34" s="3" t="s">
        <v>167</v>
      </c>
      <c r="J34" s="3"/>
      <c r="K34" s="3" t="s">
        <v>54</v>
      </c>
      <c r="L34" s="3" t="s">
        <v>55</v>
      </c>
      <c r="M34" s="3" t="s">
        <v>100</v>
      </c>
      <c r="N34" s="4"/>
      <c r="O34" s="4"/>
      <c r="P34" s="4"/>
      <c r="Q34" s="4"/>
      <c r="R34" s="4"/>
      <c r="S34" s="4"/>
      <c r="T34" s="4"/>
      <c r="U34" s="5">
        <v>143</v>
      </c>
      <c r="V34" s="5">
        <v>329.95</v>
      </c>
      <c r="W34" s="6">
        <f t="shared" si="0"/>
        <v>0</v>
      </c>
      <c r="X34" s="6"/>
      <c r="Y34" s="6"/>
      <c r="Z34" s="7"/>
      <c r="AA34" s="8"/>
      <c r="AB34" s="5">
        <f t="shared" si="1"/>
        <v>143</v>
      </c>
      <c r="AC34" s="5">
        <f>SUM(O34*EC34,P34*EE34,Q34*EG34,R34*EI34,S34*EK34,T34*EM34,N34*DZ34)*(1-AA34)</f>
        <v>0</v>
      </c>
      <c r="AD34" s="5">
        <f>SUM(O34*ED34,P34*EF34,Q34*EH34,R34*EJ34,S34*EL34,T34*EN34,N34*EA34)</f>
        <v>0</v>
      </c>
      <c r="DZ34">
        <v>143</v>
      </c>
      <c r="EA34">
        <v>329.95</v>
      </c>
      <c r="EC34">
        <v>143</v>
      </c>
      <c r="ED34">
        <v>329.95</v>
      </c>
      <c r="EE34">
        <v>143</v>
      </c>
      <c r="EF34">
        <v>329.95</v>
      </c>
      <c r="EG34">
        <v>143</v>
      </c>
      <c r="EH34">
        <v>329.95</v>
      </c>
      <c r="EI34">
        <v>143</v>
      </c>
      <c r="EJ34">
        <v>329.95</v>
      </c>
      <c r="EK34">
        <v>143</v>
      </c>
      <c r="EL34">
        <v>329.95</v>
      </c>
      <c r="EM34">
        <v>143</v>
      </c>
      <c r="EN34">
        <v>329.95</v>
      </c>
    </row>
    <row r="35" spans="1:144" ht="139.19999999999999" customHeight="1" x14ac:dyDescent="0.3">
      <c r="A35" s="10"/>
      <c r="B35" s="3" t="s">
        <v>168</v>
      </c>
      <c r="C35" s="3" t="s">
        <v>169</v>
      </c>
      <c r="D35" s="3" t="s">
        <v>164</v>
      </c>
      <c r="E35" s="3" t="s">
        <v>165</v>
      </c>
      <c r="F35" s="3" t="s">
        <v>170</v>
      </c>
      <c r="G35" s="3"/>
      <c r="H35" s="3"/>
      <c r="I35" s="3" t="s">
        <v>68</v>
      </c>
      <c r="J35" s="3"/>
      <c r="K35" s="3" t="s">
        <v>54</v>
      </c>
      <c r="L35" s="3" t="s">
        <v>55</v>
      </c>
      <c r="M35" s="3" t="s">
        <v>100</v>
      </c>
      <c r="N35" s="4"/>
      <c r="O35" s="4"/>
      <c r="P35" s="4"/>
      <c r="Q35" s="4"/>
      <c r="R35" s="4"/>
      <c r="S35" s="4"/>
      <c r="T35" s="4"/>
      <c r="U35" s="5">
        <v>127</v>
      </c>
      <c r="V35" s="5">
        <v>299.95</v>
      </c>
      <c r="W35" s="6">
        <f t="shared" si="0"/>
        <v>0</v>
      </c>
      <c r="X35" s="6"/>
      <c r="Y35" s="6"/>
      <c r="Z35" s="7"/>
      <c r="AA35" s="8"/>
      <c r="AB35" s="5">
        <f t="shared" si="1"/>
        <v>127</v>
      </c>
      <c r="AC35" s="5">
        <f>SUM(O35*EC35,P35*EE35,Q35*EG35,R35*EI35,S35*EK35,T35*EM35,N35*DZ35)*(1-AA35)</f>
        <v>0</v>
      </c>
      <c r="AD35" s="5">
        <f>SUM(O35*ED35,P35*EF35,Q35*EH35,R35*EJ35,S35*EL35,T35*EN35,N35*EA35)</f>
        <v>0</v>
      </c>
      <c r="DZ35">
        <v>127</v>
      </c>
      <c r="EA35">
        <v>299.95</v>
      </c>
      <c r="EC35">
        <v>127</v>
      </c>
      <c r="ED35">
        <v>299.95</v>
      </c>
      <c r="EE35">
        <v>127</v>
      </c>
      <c r="EF35">
        <v>299.95</v>
      </c>
      <c r="EG35">
        <v>127</v>
      </c>
      <c r="EH35">
        <v>299.95</v>
      </c>
      <c r="EI35">
        <v>127</v>
      </c>
      <c r="EJ35">
        <v>299.95</v>
      </c>
      <c r="EK35">
        <v>127</v>
      </c>
      <c r="EL35">
        <v>299.95</v>
      </c>
      <c r="EM35">
        <v>127</v>
      </c>
      <c r="EN35">
        <v>299.95</v>
      </c>
    </row>
    <row r="36" spans="1:144" ht="139.19999999999999" customHeight="1" x14ac:dyDescent="0.3">
      <c r="A36" s="10"/>
      <c r="B36" s="3" t="s">
        <v>171</v>
      </c>
      <c r="C36" s="3" t="s">
        <v>172</v>
      </c>
      <c r="D36" s="3" t="s">
        <v>164</v>
      </c>
      <c r="E36" s="3" t="s">
        <v>165</v>
      </c>
      <c r="F36" s="3" t="s">
        <v>173</v>
      </c>
      <c r="G36" s="3"/>
      <c r="H36" s="3"/>
      <c r="I36" s="3" t="s">
        <v>174</v>
      </c>
      <c r="J36" s="3"/>
      <c r="K36" s="3" t="s">
        <v>54</v>
      </c>
      <c r="L36" s="3" t="s">
        <v>55</v>
      </c>
      <c r="M36" s="3" t="s">
        <v>119</v>
      </c>
      <c r="N36" s="4"/>
      <c r="O36" s="4"/>
      <c r="P36" s="4"/>
      <c r="Q36" s="4"/>
      <c r="R36" s="4"/>
      <c r="S36" s="4"/>
      <c r="T36" s="12"/>
      <c r="U36" s="5">
        <v>116</v>
      </c>
      <c r="V36" s="5">
        <v>259.95</v>
      </c>
      <c r="W36" s="6">
        <f t="shared" si="0"/>
        <v>0</v>
      </c>
      <c r="X36" s="6"/>
      <c r="Y36" s="6"/>
      <c r="Z36" s="7"/>
      <c r="AA36" s="8"/>
      <c r="AB36" s="5">
        <f t="shared" si="1"/>
        <v>116</v>
      </c>
      <c r="AC36" s="5">
        <f>SUM(O36*EC36,P36*EE36,Q36*EG36,R36*EI36,S36*EK36,N36*DZ36)*(1-AA36)</f>
        <v>0</v>
      </c>
      <c r="AD36" s="5">
        <f>SUM(O36*ED36,P36*EF36,Q36*EH36,R36*EJ36,S36*EL36,N36*EA36)</f>
        <v>0</v>
      </c>
      <c r="DZ36">
        <v>116</v>
      </c>
      <c r="EA36">
        <v>259.95</v>
      </c>
      <c r="EC36">
        <v>116</v>
      </c>
      <c r="ED36">
        <v>259.95</v>
      </c>
      <c r="EE36">
        <v>116</v>
      </c>
      <c r="EF36">
        <v>259.95</v>
      </c>
      <c r="EG36">
        <v>116</v>
      </c>
      <c r="EH36">
        <v>259.95</v>
      </c>
      <c r="EI36">
        <v>116</v>
      </c>
      <c r="EJ36">
        <v>259.95</v>
      </c>
      <c r="EK36">
        <v>116</v>
      </c>
      <c r="EL36">
        <v>259.95</v>
      </c>
    </row>
    <row r="37" spans="1:144" ht="139.19999999999999" customHeight="1" x14ac:dyDescent="0.3">
      <c r="A37" s="10"/>
      <c r="B37" s="3" t="s">
        <v>175</v>
      </c>
      <c r="C37" s="3" t="s">
        <v>176</v>
      </c>
      <c r="D37" s="3" t="s">
        <v>164</v>
      </c>
      <c r="E37" s="3" t="s">
        <v>165</v>
      </c>
      <c r="F37" s="3" t="s">
        <v>177</v>
      </c>
      <c r="G37" s="3"/>
      <c r="H37" s="3"/>
      <c r="I37" s="3" t="s">
        <v>174</v>
      </c>
      <c r="J37" s="3"/>
      <c r="K37" s="3" t="s">
        <v>54</v>
      </c>
      <c r="L37" s="3" t="s">
        <v>55</v>
      </c>
      <c r="M37" s="3" t="s">
        <v>100</v>
      </c>
      <c r="N37" s="4"/>
      <c r="O37" s="4"/>
      <c r="P37" s="4"/>
      <c r="Q37" s="4"/>
      <c r="R37" s="4"/>
      <c r="S37" s="4"/>
      <c r="T37" s="4"/>
      <c r="U37" s="5">
        <v>118</v>
      </c>
      <c r="V37" s="5">
        <v>269.95</v>
      </c>
      <c r="W37" s="6">
        <f t="shared" si="0"/>
        <v>0</v>
      </c>
      <c r="X37" s="6"/>
      <c r="Y37" s="6"/>
      <c r="Z37" s="7"/>
      <c r="AA37" s="8"/>
      <c r="AB37" s="5">
        <f t="shared" si="1"/>
        <v>118</v>
      </c>
      <c r="AC37" s="5">
        <f>SUM(O37*EC37,P37*EE37,Q37*EG37,R37*EI37,S37*EK37,T37*EM37,N37*DZ37)*(1-AA37)</f>
        <v>0</v>
      </c>
      <c r="AD37" s="5">
        <f>SUM(O37*ED37,P37*EF37,Q37*EH37,R37*EJ37,S37*EL37,T37*EN37,N37*EA37)</f>
        <v>0</v>
      </c>
      <c r="DZ37">
        <v>118</v>
      </c>
      <c r="EA37">
        <v>269.95</v>
      </c>
      <c r="EC37">
        <v>118</v>
      </c>
      <c r="ED37">
        <v>269.95</v>
      </c>
      <c r="EE37">
        <v>118</v>
      </c>
      <c r="EF37">
        <v>269.95</v>
      </c>
      <c r="EG37">
        <v>118</v>
      </c>
      <c r="EH37">
        <v>269.95</v>
      </c>
      <c r="EI37">
        <v>118</v>
      </c>
      <c r="EJ37">
        <v>269.95</v>
      </c>
      <c r="EK37">
        <v>118</v>
      </c>
      <c r="EL37">
        <v>269.95</v>
      </c>
      <c r="EM37">
        <v>118</v>
      </c>
      <c r="EN37">
        <v>269.95</v>
      </c>
    </row>
    <row r="38" spans="1:144" ht="139.19999999999999" customHeight="1" x14ac:dyDescent="0.3">
      <c r="A38" s="10"/>
      <c r="B38" s="3" t="s">
        <v>178</v>
      </c>
      <c r="C38" s="3" t="s">
        <v>179</v>
      </c>
      <c r="D38" s="3" t="s">
        <v>112</v>
      </c>
      <c r="E38" s="3" t="s">
        <v>113</v>
      </c>
      <c r="F38" s="3" t="s">
        <v>180</v>
      </c>
      <c r="G38" s="3"/>
      <c r="H38" s="3"/>
      <c r="I38" s="3" t="s">
        <v>167</v>
      </c>
      <c r="J38" s="3"/>
      <c r="K38" s="3" t="s">
        <v>54</v>
      </c>
      <c r="L38" s="3" t="s">
        <v>55</v>
      </c>
      <c r="M38" s="3" t="s">
        <v>100</v>
      </c>
      <c r="N38" s="4"/>
      <c r="O38" s="4"/>
      <c r="P38" s="4"/>
      <c r="Q38" s="4"/>
      <c r="R38" s="4"/>
      <c r="S38" s="4"/>
      <c r="T38" s="4"/>
      <c r="U38" s="5">
        <v>121</v>
      </c>
      <c r="V38" s="5">
        <v>279.95</v>
      </c>
      <c r="W38" s="6">
        <f t="shared" si="0"/>
        <v>0</v>
      </c>
      <c r="X38" s="6"/>
      <c r="Y38" s="6"/>
      <c r="Z38" s="7"/>
      <c r="AA38" s="8"/>
      <c r="AB38" s="5">
        <f t="shared" si="1"/>
        <v>121</v>
      </c>
      <c r="AC38" s="5">
        <f>SUM(O38*EC38,P38*EE38,Q38*EG38,R38*EI38,S38*EK38,T38*EM38,N38*DZ38)*(1-AA38)</f>
        <v>0</v>
      </c>
      <c r="AD38" s="5">
        <f>SUM(O38*ED38,P38*EF38,Q38*EH38,R38*EJ38,S38*EL38,T38*EN38,N38*EA38)</f>
        <v>0</v>
      </c>
      <c r="DZ38">
        <v>121</v>
      </c>
      <c r="EA38">
        <v>279.95</v>
      </c>
      <c r="EC38">
        <v>121</v>
      </c>
      <c r="ED38">
        <v>279.95</v>
      </c>
      <c r="EE38">
        <v>121</v>
      </c>
      <c r="EF38">
        <v>279.95</v>
      </c>
      <c r="EG38">
        <v>121</v>
      </c>
      <c r="EH38">
        <v>279.95</v>
      </c>
      <c r="EI38">
        <v>121</v>
      </c>
      <c r="EJ38">
        <v>279.95</v>
      </c>
      <c r="EK38">
        <v>121</v>
      </c>
      <c r="EL38">
        <v>279.95</v>
      </c>
      <c r="EM38">
        <v>121</v>
      </c>
      <c r="EN38">
        <v>279.95</v>
      </c>
    </row>
    <row r="39" spans="1:144" ht="139.19999999999999" customHeight="1" x14ac:dyDescent="0.3">
      <c r="A39" s="13"/>
      <c r="B39" s="14" t="s">
        <v>181</v>
      </c>
      <c r="C39" s="14" t="s">
        <v>182</v>
      </c>
      <c r="D39" s="14" t="s">
        <v>112</v>
      </c>
      <c r="E39" s="14" t="s">
        <v>113</v>
      </c>
      <c r="F39" s="14" t="s">
        <v>183</v>
      </c>
      <c r="G39" s="14"/>
      <c r="H39" s="14"/>
      <c r="I39" s="14" t="s">
        <v>167</v>
      </c>
      <c r="J39" s="14"/>
      <c r="K39" s="14" t="s">
        <v>54</v>
      </c>
      <c r="L39" s="14" t="s">
        <v>55</v>
      </c>
      <c r="M39" s="14" t="s">
        <v>69</v>
      </c>
      <c r="N39" s="15"/>
      <c r="O39" s="16"/>
      <c r="P39" s="15"/>
      <c r="Q39" s="15"/>
      <c r="R39" s="15"/>
      <c r="S39" s="15"/>
      <c r="T39" s="15"/>
      <c r="U39" s="17">
        <v>164</v>
      </c>
      <c r="V39" s="17">
        <v>369.95</v>
      </c>
      <c r="W39" s="18">
        <f t="shared" si="0"/>
        <v>0</v>
      </c>
      <c r="X39" s="18"/>
      <c r="Y39" s="18"/>
      <c r="Z39" s="19"/>
      <c r="AA39" s="20"/>
      <c r="AB39" s="17">
        <f t="shared" si="1"/>
        <v>164</v>
      </c>
      <c r="AC39" s="17">
        <f>SUM(P39*EC39,Q39*EE39,R39*EG39,S39*EI39,T39*EK39,N39*DZ39)*(1-AA39)</f>
        <v>0</v>
      </c>
      <c r="AD39" s="17">
        <f>SUM(P39*ED39,Q39*EF39,R39*EH39,S39*EJ39,T39*EL39,N39*EA39)</f>
        <v>0</v>
      </c>
      <c r="DZ39">
        <v>164</v>
      </c>
      <c r="EA39">
        <v>369.95</v>
      </c>
      <c r="EC39">
        <v>164</v>
      </c>
      <c r="ED39">
        <v>369.95</v>
      </c>
      <c r="EE39">
        <v>164</v>
      </c>
      <c r="EF39">
        <v>369.95</v>
      </c>
      <c r="EG39">
        <v>164</v>
      </c>
      <c r="EH39">
        <v>369.95</v>
      </c>
      <c r="EI39">
        <v>164</v>
      </c>
      <c r="EJ39">
        <v>369.95</v>
      </c>
      <c r="EK39">
        <v>164</v>
      </c>
      <c r="EL39">
        <v>369.95</v>
      </c>
    </row>
    <row r="40" spans="1:144" ht="18" x14ac:dyDescent="0.35">
      <c r="A40" s="23" t="s">
        <v>184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/>
      <c r="O40" s="25"/>
      <c r="P40" s="25"/>
      <c r="Q40" s="25"/>
      <c r="R40" s="25"/>
      <c r="S40" s="25"/>
      <c r="T40" s="25"/>
      <c r="U40" s="21"/>
      <c r="V40" s="21"/>
      <c r="W40" s="25">
        <f>SUM(W8:W39)</f>
        <v>0</v>
      </c>
      <c r="X40" s="25" t="s">
        <v>185</v>
      </c>
      <c r="Y40" s="25"/>
      <c r="Z40" s="26"/>
      <c r="AA40" s="27"/>
      <c r="AB40" s="21"/>
      <c r="AC40" s="21">
        <f>SUM(AC8:AC39)+Z40</f>
        <v>0</v>
      </c>
      <c r="AD40" s="22">
        <f>SUM(AD8:AD39)</f>
        <v>0</v>
      </c>
    </row>
  </sheetData>
  <sheetProtection password="ED13" sheet="1" formatCells="0" formatColumns="0" formatRows="0" insertColumns="0" insertRows="0" insertHyperlinks="0" deleteColumns="0" deleteRows="0" sort="0" autoFilter="0" pivotTables="0"/>
  <autoFilter ref="A7:AD39" xr:uid="{00000000-0009-0000-0000-000000000000}"/>
  <mergeCells count="2">
    <mergeCell ref="N3:AG3"/>
    <mergeCell ref="N4:AG4"/>
  </mergeCells>
  <dataValidations count="1">
    <dataValidation type="whole" allowBlank="1" showDropDown="1" showErrorMessage="1" errorTitle="Input error" error="Quantity must be a whole number greater than or equal to 0." sqref="B2 T37:T39 T31:T35 T27 T20:T21 T18 T11 S29:S39 S25:S27 S13:S23 S8:S11 R25:R39 R8:R23 Q8:Q39 P27:P39 P25 P8:P22 O32:O38 O25:O27 O20:O22 O18 O12 N8:N39" xr:uid="{00000000-0002-0000-0000-000000000000}">
      <formula1>0</formula1>
      <formula2>999999999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G10" sqref="G10"/>
    </sheetView>
  </sheetViews>
  <sheetFormatPr defaultRowHeight="15.6" x14ac:dyDescent="0.3"/>
  <cols>
    <col min="1" max="1" width="18.19921875" bestFit="1" customWidth="1"/>
    <col min="2" max="2" width="25.796875" bestFit="1" customWidth="1"/>
    <col min="3" max="3" width="9.19921875" bestFit="1" customWidth="1"/>
    <col min="4" max="4" width="12.19921875" bestFit="1" customWidth="1"/>
    <col min="5" max="5" width="10.59765625" bestFit="1" customWidth="1"/>
    <col min="6" max="6" width="65.59765625" bestFit="1" customWidth="1"/>
    <col min="7" max="7" width="16.8984375" bestFit="1" customWidth="1"/>
  </cols>
  <sheetData>
    <row r="1" spans="1:7" x14ac:dyDescent="0.3">
      <c r="A1" s="1" t="s">
        <v>0</v>
      </c>
      <c r="B1" s="28" t="s">
        <v>1</v>
      </c>
      <c r="F1" s="1" t="s">
        <v>186</v>
      </c>
    </row>
    <row r="2" spans="1:7" x14ac:dyDescent="0.3">
      <c r="A2" s="1" t="s">
        <v>12</v>
      </c>
      <c r="B2" s="28" t="s">
        <v>13</v>
      </c>
    </row>
    <row r="3" spans="1:7" x14ac:dyDescent="0.3">
      <c r="A3" s="1" t="s">
        <v>187</v>
      </c>
      <c r="B3" s="1" t="s">
        <v>188</v>
      </c>
      <c r="C3" s="1" t="s">
        <v>24</v>
      </c>
      <c r="D3" s="1" t="s">
        <v>25</v>
      </c>
      <c r="E3" s="29" t="s">
        <v>189</v>
      </c>
      <c r="F3" s="29" t="s">
        <v>42</v>
      </c>
      <c r="G3" s="29" t="s">
        <v>43</v>
      </c>
    </row>
    <row r="4" spans="1:7" x14ac:dyDescent="0.3">
      <c r="A4" s="30" t="s">
        <v>11</v>
      </c>
      <c r="B4" s="30" t="s">
        <v>4</v>
      </c>
      <c r="C4" s="30"/>
      <c r="D4" s="30"/>
      <c r="E4" s="31"/>
      <c r="F4" s="31"/>
      <c r="G4" s="31"/>
    </row>
    <row r="5" spans="1:7" x14ac:dyDescent="0.3">
      <c r="A5" s="32"/>
      <c r="B5" s="32"/>
      <c r="C5" s="32" t="s">
        <v>54</v>
      </c>
      <c r="D5" s="32" t="s">
        <v>55</v>
      </c>
      <c r="E5" s="33">
        <f>SUMIFS('AVAILABLE STOCK ON HAND '!W8:W39, 'AVAILABLE STOCK ON HAND '!K8:K39, 'Order Summary'!C5, 'AVAILABLE STOCK ON HAND '!L8:L39, 'Order Summary'!D5)</f>
        <v>0</v>
      </c>
      <c r="F5" s="34">
        <f>SUMIFS('AVAILABLE STOCK ON HAND '!AC8:AC39, 'AVAILABLE STOCK ON HAND '!K8:K39, 'Order Summary'!C5, 'AVAILABLE STOCK ON HAND '!L8:L39, 'Order Summary'!D5)</f>
        <v>0</v>
      </c>
      <c r="G5" s="34">
        <f>SUMIFS('AVAILABLE STOCK ON HAND '!AD8:AD39, 'AVAILABLE STOCK ON HAND '!K8:K39, 'Order Summary'!C5, 'AVAILABLE STOCK ON HAND '!L8:L39, 'Order Summary'!D5)</f>
        <v>0</v>
      </c>
    </row>
    <row r="6" spans="1:7" x14ac:dyDescent="0.3">
      <c r="A6" s="32"/>
      <c r="B6" s="32"/>
      <c r="C6" s="32" t="s">
        <v>54</v>
      </c>
      <c r="D6" s="32" t="s">
        <v>89</v>
      </c>
      <c r="E6" s="33">
        <f>SUMIFS('AVAILABLE STOCK ON HAND '!W8:W39, 'AVAILABLE STOCK ON HAND '!K8:K39, 'Order Summary'!C6, 'AVAILABLE STOCK ON HAND '!L8:L39, 'Order Summary'!D6)</f>
        <v>0</v>
      </c>
      <c r="F6" s="34">
        <f>SUMIFS('AVAILABLE STOCK ON HAND '!AC8:AC39, 'AVAILABLE STOCK ON HAND '!K8:K39, 'Order Summary'!C6, 'AVAILABLE STOCK ON HAND '!L8:L39, 'Order Summary'!D6)</f>
        <v>0</v>
      </c>
      <c r="G6" s="34">
        <f>SUMIFS('AVAILABLE STOCK ON HAND '!AD8:AD39, 'AVAILABLE STOCK ON HAND '!K8:K39, 'Order Summary'!C6, 'AVAILABLE STOCK ON HAND '!L8:L39, 'Order Summary'!D6)</f>
        <v>0</v>
      </c>
    </row>
    <row r="7" spans="1:7" x14ac:dyDescent="0.3">
      <c r="A7" s="32"/>
      <c r="B7" s="32"/>
      <c r="C7" s="32" t="s">
        <v>54</v>
      </c>
      <c r="D7" s="32" t="s">
        <v>149</v>
      </c>
      <c r="E7" s="33">
        <f>SUMIFS('AVAILABLE STOCK ON HAND '!W8:W39, 'AVAILABLE STOCK ON HAND '!K8:K39, 'Order Summary'!C7, 'AVAILABLE STOCK ON HAND '!L8:L39, 'Order Summary'!D7)</f>
        <v>0</v>
      </c>
      <c r="F7" s="34">
        <f>SUMIFS('AVAILABLE STOCK ON HAND '!AC8:AC39, 'AVAILABLE STOCK ON HAND '!K8:K39, 'Order Summary'!C7, 'AVAILABLE STOCK ON HAND '!L8:L39, 'Order Summary'!D7)</f>
        <v>0</v>
      </c>
      <c r="G7" s="34">
        <f>SUMIFS('AVAILABLE STOCK ON HAND '!AD8:AD39, 'AVAILABLE STOCK ON HAND '!K8:K39, 'Order Summary'!C7, 'AVAILABLE STOCK ON HAND '!L8:L39, 'Order Summary'!D7)</f>
        <v>0</v>
      </c>
    </row>
    <row r="8" spans="1:7" x14ac:dyDescent="0.3">
      <c r="A8" s="32"/>
      <c r="B8" s="32"/>
      <c r="C8" s="32" t="s">
        <v>54</v>
      </c>
      <c r="D8" s="32" t="s">
        <v>93</v>
      </c>
      <c r="E8" s="33">
        <f>SUMIFS('AVAILABLE STOCK ON HAND '!W8:W39, 'AVAILABLE STOCK ON HAND '!K8:K39, 'Order Summary'!C8, 'AVAILABLE STOCK ON HAND '!L8:L39, 'Order Summary'!D8)</f>
        <v>0</v>
      </c>
      <c r="F8" s="34">
        <f>SUMIFS('AVAILABLE STOCK ON HAND '!AC8:AC39, 'AVAILABLE STOCK ON HAND '!K8:K39, 'Order Summary'!C8, 'AVAILABLE STOCK ON HAND '!L8:L39, 'Order Summary'!D8)</f>
        <v>0</v>
      </c>
      <c r="G8" s="34">
        <f>SUMIFS('AVAILABLE STOCK ON HAND '!AD8:AD39, 'AVAILABLE STOCK ON HAND '!K8:K39, 'Order Summary'!C8, 'AVAILABLE STOCK ON HAND '!L8:L39, 'Order Summary'!D8)</f>
        <v>0</v>
      </c>
    </row>
    <row r="9" spans="1:7" x14ac:dyDescent="0.3">
      <c r="A9" s="35"/>
      <c r="B9" s="36" t="s">
        <v>184</v>
      </c>
      <c r="C9" s="35"/>
      <c r="D9" s="35"/>
      <c r="E9" s="36">
        <f>SUM(E4:E8)</f>
        <v>0</v>
      </c>
      <c r="F9" s="37">
        <f>SUM(F4:F8)</f>
        <v>0</v>
      </c>
      <c r="G9" s="37">
        <f>SUM(G4:G8)</f>
        <v>0</v>
      </c>
    </row>
    <row r="10" spans="1:7" x14ac:dyDescent="0.3">
      <c r="A10" s="29" t="s">
        <v>184</v>
      </c>
      <c r="B10" s="29"/>
      <c r="C10" s="29" t="s">
        <v>190</v>
      </c>
      <c r="D10" s="38"/>
      <c r="E10" s="29">
        <f>E9</f>
        <v>0</v>
      </c>
      <c r="F10" s="39">
        <f>(F9)-D10</f>
        <v>0</v>
      </c>
      <c r="G10" s="39">
        <f>G9</f>
        <v>0</v>
      </c>
    </row>
  </sheetData>
  <sheetProtection password="ED13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AVAILABLE STOCK ON HAND </vt:lpstr>
      <vt:lpstr>Order Summary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Halation Agency</cp:lastModifiedBy>
  <dcterms:created xsi:type="dcterms:W3CDTF">2020-05-14T01:48:07Z</dcterms:created>
  <dcterms:modified xsi:type="dcterms:W3CDTF">2020-05-14T01:52:15Z</dcterms:modified>
  <cp:category/>
</cp:coreProperties>
</file>