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lation Agency\Desktop\WINONA\"/>
    </mc:Choice>
  </mc:AlternateContent>
  <xr:revisionPtr revIDLastSave="0" documentId="13_ncr:1_{AA874928-1711-46DC-B43A-46FB2AB62F1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YNERGY AUGUST DELIVERY " sheetId="1" r:id="rId1"/>
    <sheet name="SYNERGY SEPTEMBER DELIVERY" sheetId="2" r:id="rId2"/>
    <sheet name="SYNERGY OCTOBER DELIVERY" sheetId="3" r:id="rId3"/>
    <sheet name="Order Summary" sheetId="4" r:id="rId4"/>
  </sheets>
  <definedNames>
    <definedName name="_xlnm._FilterDatabase" localSheetId="0" hidden="1">'SYNERGY AUGUST DELIVERY '!$A$7:$AD$16</definedName>
    <definedName name="_xlnm._FilterDatabase" localSheetId="2" hidden="1">'SYNERGY OCTOBER DELIVERY'!$A$7:$AD$22</definedName>
    <definedName name="_xlnm._FilterDatabase" localSheetId="1" hidden="1">'SYNERGY SEPTEMBER DELIVERY'!$A$7:$AD$20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8" i="1" l="1"/>
  <c r="AD9" i="1"/>
  <c r="AD10" i="1"/>
  <c r="AD11" i="1"/>
  <c r="AD12" i="1"/>
  <c r="AD13" i="1"/>
  <c r="AD14" i="1"/>
  <c r="AD15" i="1"/>
  <c r="AD16" i="1"/>
  <c r="G5" i="4"/>
  <c r="G6" i="4"/>
  <c r="G7" i="4"/>
  <c r="G8" i="4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G10" i="4"/>
  <c r="G11" i="4"/>
  <c r="G12" i="4"/>
  <c r="G13" i="4"/>
  <c r="AD10" i="3"/>
  <c r="AD11" i="3"/>
  <c r="AD12" i="3"/>
  <c r="AD13" i="3"/>
  <c r="AD8" i="3"/>
  <c r="AD9" i="3"/>
  <c r="AD14" i="3"/>
  <c r="AD15" i="3"/>
  <c r="AD16" i="3"/>
  <c r="AD17" i="3"/>
  <c r="AD18" i="3"/>
  <c r="AD19" i="3"/>
  <c r="AD20" i="3"/>
  <c r="AD21" i="3"/>
  <c r="AD22" i="3"/>
  <c r="G15" i="4"/>
  <c r="G16" i="4"/>
  <c r="G17" i="4"/>
  <c r="G18" i="4"/>
  <c r="G19" i="4"/>
  <c r="G20" i="4"/>
  <c r="AC8" i="1"/>
  <c r="AC9" i="1"/>
  <c r="AC10" i="1"/>
  <c r="AC11" i="1"/>
  <c r="AC12" i="1"/>
  <c r="AC13" i="1"/>
  <c r="AC14" i="1"/>
  <c r="AC15" i="1"/>
  <c r="AC16" i="1"/>
  <c r="F5" i="4"/>
  <c r="F6" i="4"/>
  <c r="F7" i="4"/>
  <c r="F8" i="4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F10" i="4"/>
  <c r="F11" i="4"/>
  <c r="F12" i="4"/>
  <c r="F13" i="4"/>
  <c r="AC10" i="3"/>
  <c r="AC11" i="3"/>
  <c r="AC12" i="3"/>
  <c r="AC13" i="3"/>
  <c r="AC8" i="3"/>
  <c r="AC9" i="3"/>
  <c r="AC14" i="3"/>
  <c r="AC15" i="3"/>
  <c r="AC16" i="3"/>
  <c r="AC17" i="3"/>
  <c r="AC18" i="3"/>
  <c r="AC19" i="3"/>
  <c r="AC20" i="3"/>
  <c r="AC21" i="3"/>
  <c r="AC22" i="3"/>
  <c r="F15" i="4"/>
  <c r="F16" i="4"/>
  <c r="F17" i="4"/>
  <c r="F18" i="4"/>
  <c r="F19" i="4"/>
  <c r="F20" i="4"/>
  <c r="W8" i="1"/>
  <c r="W9" i="1"/>
  <c r="W10" i="1"/>
  <c r="W11" i="1"/>
  <c r="W12" i="1"/>
  <c r="W13" i="1"/>
  <c r="W14" i="1"/>
  <c r="W15" i="1"/>
  <c r="W16" i="1"/>
  <c r="E5" i="4"/>
  <c r="E6" i="4"/>
  <c r="E7" i="4"/>
  <c r="E8" i="4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E10" i="4"/>
  <c r="E11" i="4"/>
  <c r="E12" i="4"/>
  <c r="E13" i="4"/>
  <c r="W10" i="3"/>
  <c r="W11" i="3"/>
  <c r="W12" i="3"/>
  <c r="W13" i="3"/>
  <c r="W8" i="3"/>
  <c r="W9" i="3"/>
  <c r="W14" i="3"/>
  <c r="W15" i="3"/>
  <c r="W16" i="3"/>
  <c r="W17" i="3"/>
  <c r="W18" i="3"/>
  <c r="W19" i="3"/>
  <c r="W20" i="3"/>
  <c r="W21" i="3"/>
  <c r="W22" i="3"/>
  <c r="E15" i="4"/>
  <c r="E16" i="4"/>
  <c r="E17" i="4"/>
  <c r="E18" i="4"/>
  <c r="E19" i="4"/>
  <c r="E20" i="4"/>
  <c r="AD23" i="3"/>
  <c r="AC23" i="3"/>
  <c r="W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D21" i="2"/>
  <c r="AC21" i="2"/>
  <c r="W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D17" i="1"/>
  <c r="AC17" i="1"/>
  <c r="W17" i="1"/>
  <c r="AB16" i="1"/>
  <c r="AB15" i="1"/>
  <c r="AB14" i="1"/>
  <c r="AB13" i="1"/>
  <c r="AB12" i="1"/>
  <c r="AB11" i="1"/>
  <c r="AB10" i="1"/>
  <c r="AB9" i="1"/>
  <c r="AB8" i="1"/>
</calcChain>
</file>

<file path=xl/sharedStrings.xml><?xml version="1.0" encoding="utf-8"?>
<sst xmlns="http://schemas.openxmlformats.org/spreadsheetml/2006/main" count="562" uniqueCount="210">
  <si>
    <t>Retailer</t>
  </si>
  <si>
    <t>HALATION AGENCY</t>
  </si>
  <si>
    <t>2015.09MLD</t>
  </si>
  <si>
    <t>Linesheet</t>
  </si>
  <si>
    <t xml:space="preserve">SYNERGY AUGUST DELIVERY </t>
  </si>
  <si>
    <t>Start Ship</t>
  </si>
  <si>
    <t>08/24/2020</t>
  </si>
  <si>
    <t>Add units to the orange cells using positive, whole numbers.</t>
  </si>
  <si>
    <t>Complete Ship</t>
  </si>
  <si>
    <t>08/31/2020</t>
  </si>
  <si>
    <t>AUD</t>
  </si>
  <si>
    <t>Please do not enter units in both the bulk and size columns. Selections must be either bulk or sized.</t>
  </si>
  <si>
    <t>Season Year</t>
  </si>
  <si>
    <t>Spring 2020</t>
  </si>
  <si>
    <t>Event</t>
  </si>
  <si>
    <t>Excel Order</t>
  </si>
  <si>
    <t>Style Image</t>
  </si>
  <si>
    <t>Style Name</t>
  </si>
  <si>
    <t>Style Number</t>
  </si>
  <si>
    <t>Color</t>
  </si>
  <si>
    <t>Color Code</t>
  </si>
  <si>
    <t>Color ID</t>
  </si>
  <si>
    <t>Fabrication</t>
  </si>
  <si>
    <t>Fab. Code</t>
  </si>
  <si>
    <t>Materials</t>
  </si>
  <si>
    <t>Description</t>
  </si>
  <si>
    <t>Category</t>
  </si>
  <si>
    <t>Subcategory</t>
  </si>
  <si>
    <t>Available Sizes</t>
  </si>
  <si>
    <t>BULK</t>
  </si>
  <si>
    <t>XXS</t>
  </si>
  <si>
    <t>XS</t>
  </si>
  <si>
    <t>S</t>
  </si>
  <si>
    <t>M</t>
  </si>
  <si>
    <t>L</t>
  </si>
  <si>
    <t>XL</t>
  </si>
  <si>
    <t>Wholesale (AUD)</t>
  </si>
  <si>
    <t>Sugg. Retail (AUD)</t>
  </si>
  <si>
    <t>Units</t>
  </si>
  <si>
    <t>Style Minimum</t>
  </si>
  <si>
    <t>Color Minimum</t>
  </si>
  <si>
    <t>Discount</t>
  </si>
  <si>
    <t>Discount (%)</t>
  </si>
  <si>
    <t>Final Unit Cost (AUD)</t>
  </si>
  <si>
    <t>Total Wholesale (AUD)</t>
  </si>
  <si>
    <t>Total Retail (AUD)</t>
  </si>
  <si>
    <t>WS Bulk Price</t>
  </si>
  <si>
    <t>RT Bulk Price</t>
  </si>
  <si>
    <t>WS Sized Price</t>
  </si>
  <si>
    <t>RT Sizes Price</t>
  </si>
  <si>
    <t>SYNERGY WRAP DRESS</t>
  </si>
  <si>
    <t>W20DR10W</t>
  </si>
  <si>
    <t>WHITE</t>
  </si>
  <si>
    <t>W</t>
  </si>
  <si>
    <t>13743769</t>
  </si>
  <si>
    <t>100% POLYESTER</t>
  </si>
  <si>
    <t>Apparel</t>
  </si>
  <si>
    <t>Dresses</t>
  </si>
  <si>
    <t>XXS, XS, S, M, L, XL</t>
  </si>
  <si>
    <t>SYNERGY COWL NECK DRESS</t>
  </si>
  <si>
    <t>W18DR12W</t>
  </si>
  <si>
    <t>13743768</t>
  </si>
  <si>
    <t>VIRTUE WRAP DRESS NAVY</t>
  </si>
  <si>
    <t>W21DR15N</t>
  </si>
  <si>
    <t>NAVY</t>
  </si>
  <si>
    <t>N</t>
  </si>
  <si>
    <t>13743774</t>
  </si>
  <si>
    <t>65% Cupro, 35% Viscose</t>
  </si>
  <si>
    <t>VIRTUE MAXI DRESS NAVY</t>
  </si>
  <si>
    <t>W21DR25N</t>
  </si>
  <si>
    <t>143</t>
  </si>
  <si>
    <t>329.95</t>
  </si>
  <si>
    <t>13743775</t>
  </si>
  <si>
    <t>COMMIX WRAP DRESS</t>
  </si>
  <si>
    <t>W20DR10MU</t>
  </si>
  <si>
    <t>MULTI</t>
  </si>
  <si>
    <t>MU</t>
  </si>
  <si>
    <t>13743708</t>
  </si>
  <si>
    <t>COMMIX ONE SHOULDER DRESS</t>
  </si>
  <si>
    <t>W20DR32MU</t>
  </si>
  <si>
    <t>13743755</t>
  </si>
  <si>
    <t>COMMIX V TOP</t>
  </si>
  <si>
    <t>W17TP06MU</t>
  </si>
  <si>
    <t>13743760</t>
  </si>
  <si>
    <t>Tops</t>
  </si>
  <si>
    <t>COMMIX PANT</t>
  </si>
  <si>
    <t>W17PA01MU</t>
  </si>
  <si>
    <t>13743756</t>
  </si>
  <si>
    <t>Pants</t>
  </si>
  <si>
    <t>TRINITY COWL NECK DRESS</t>
  </si>
  <si>
    <t>W21DR22N</t>
  </si>
  <si>
    <t>13743761</t>
  </si>
  <si>
    <t>100% Cupro</t>
  </si>
  <si>
    <t>Total</t>
  </si>
  <si>
    <t>Order Minimum Units: 3</t>
  </si>
  <si>
    <t>SYNERGY SEPTEMBER DELIVERY</t>
  </si>
  <si>
    <t>09/01/2020</t>
  </si>
  <si>
    <t>09/30/2020</t>
  </si>
  <si>
    <t>AVANT GARDE DRESS</t>
  </si>
  <si>
    <t>W21DR04NMU</t>
  </si>
  <si>
    <t>NAVY MULTI</t>
  </si>
  <si>
    <t>NMU</t>
  </si>
  <si>
    <t>13944768</t>
  </si>
  <si>
    <t>VIRTUE MAXI DRESS WINE</t>
  </si>
  <si>
    <t>W21DR25WI</t>
  </si>
  <si>
    <t>WINE TEXTURE</t>
  </si>
  <si>
    <t>WI</t>
  </si>
  <si>
    <t>13944759</t>
  </si>
  <si>
    <t>65% CUPRO 35% VISCOSE</t>
  </si>
  <si>
    <t>VIRTUE FRONT TIE DRESS WINE</t>
  </si>
  <si>
    <t>W19DR45WI</t>
  </si>
  <si>
    <t>13944222</t>
  </si>
  <si>
    <t>CONCORDIA MAXI DRESS WINE</t>
  </si>
  <si>
    <t>W19DR46WI</t>
  </si>
  <si>
    <t>WINE</t>
  </si>
  <si>
    <t>13944217</t>
  </si>
  <si>
    <t>60% Cupro 40% Rayon</t>
  </si>
  <si>
    <t>COSMO WRAP DRESS BLUE</t>
  </si>
  <si>
    <t>W21DR35BL</t>
  </si>
  <si>
    <t>BLUE</t>
  </si>
  <si>
    <t>BL</t>
  </si>
  <si>
    <t>13943954</t>
  </si>
  <si>
    <t>COSMO FRONT TIE DRESS BLUE</t>
  </si>
  <si>
    <t>W19DR45BL</t>
  </si>
  <si>
    <t>13943655</t>
  </si>
  <si>
    <t>MINGLE SASH DRESS</t>
  </si>
  <si>
    <t>W20DR11MU</t>
  </si>
  <si>
    <t>13944167</t>
  </si>
  <si>
    <t>MINGLE LONG SLEEVE DRESS</t>
  </si>
  <si>
    <t>W20DR33MU</t>
  </si>
  <si>
    <t>13944179</t>
  </si>
  <si>
    <t>HARMONY DRAWSTRING DRESS</t>
  </si>
  <si>
    <t>W19DR53PR</t>
  </si>
  <si>
    <t>PRINT</t>
  </si>
  <si>
    <t>PR</t>
  </si>
  <si>
    <t>13944192</t>
  </si>
  <si>
    <t>HARMONY TIE BACK DRESS</t>
  </si>
  <si>
    <t>W20DR17PR</t>
  </si>
  <si>
    <t>13944197</t>
  </si>
  <si>
    <t>POSIE CROP TOP</t>
  </si>
  <si>
    <t>W20TP02W</t>
  </si>
  <si>
    <t>13942843</t>
  </si>
  <si>
    <t>100% COTTON</t>
  </si>
  <si>
    <t>POSIE SHORTS</t>
  </si>
  <si>
    <t>W20SH01W</t>
  </si>
  <si>
    <t>13942868</t>
  </si>
  <si>
    <t>Shorts</t>
  </si>
  <si>
    <t>POSIE LONG SLEEVE DRESS</t>
  </si>
  <si>
    <t>W20DR25W</t>
  </si>
  <si>
    <t>13943039</t>
  </si>
  <si>
    <t>SYNERGY OCTOBER DELIVERY</t>
  </si>
  <si>
    <t>10/01/2020</t>
  </si>
  <si>
    <t>10/30/2020</t>
  </si>
  <si>
    <t>Spring/Summer 2020</t>
  </si>
  <si>
    <t>FUSION CROP TOP</t>
  </si>
  <si>
    <t>W21TP07PR</t>
  </si>
  <si>
    <t>13944798</t>
  </si>
  <si>
    <t>100% LINEN</t>
  </si>
  <si>
    <t>FUSION PANT</t>
  </si>
  <si>
    <t>W21PA03PR</t>
  </si>
  <si>
    <t>13944845</t>
  </si>
  <si>
    <t>FUSION KNOT DRESS</t>
  </si>
  <si>
    <t>W20DR41PR</t>
  </si>
  <si>
    <t>13944850</t>
  </si>
  <si>
    <t>FUSION SHIRRING DRESS</t>
  </si>
  <si>
    <t>W20DR42PR</t>
  </si>
  <si>
    <t>13944851</t>
  </si>
  <si>
    <t xml:space="preserve">EVOLVE WRAP DRESS </t>
  </si>
  <si>
    <t>W18DR04W</t>
  </si>
  <si>
    <t xml:space="preserve">WHITE </t>
  </si>
  <si>
    <t>13944867</t>
  </si>
  <si>
    <t xml:space="preserve">EVOLVE BACKLESS DRESS </t>
  </si>
  <si>
    <t>W20DR12W</t>
  </si>
  <si>
    <t>13944868</t>
  </si>
  <si>
    <t xml:space="preserve">EVOLVE KNOT DRESS </t>
  </si>
  <si>
    <t>W18DR31W</t>
  </si>
  <si>
    <t>13944871</t>
  </si>
  <si>
    <t>NEW ERA TIE BACK DRESS</t>
  </si>
  <si>
    <t>W21DR50PR</t>
  </si>
  <si>
    <t>13945047</t>
  </si>
  <si>
    <t>NEW ERA MAXI DRESS</t>
  </si>
  <si>
    <t>W20DR06PR</t>
  </si>
  <si>
    <t>13945013</t>
  </si>
  <si>
    <t>NEW ERA LONG SLEEVE DRESS</t>
  </si>
  <si>
    <t>W19DR25PR</t>
  </si>
  <si>
    <t>13944958</t>
  </si>
  <si>
    <t>THRILL KNOT DRESS</t>
  </si>
  <si>
    <t>W18DR31G</t>
  </si>
  <si>
    <t xml:space="preserve">GOLD </t>
  </si>
  <si>
    <t>G</t>
  </si>
  <si>
    <t>13945097</t>
  </si>
  <si>
    <t>THRILL BACKLESS DRESS</t>
  </si>
  <si>
    <t>W20DR12G</t>
  </si>
  <si>
    <t>13945100</t>
  </si>
  <si>
    <t>CADENCE JUMPSUIT WHITE</t>
  </si>
  <si>
    <t>W21JP06W</t>
  </si>
  <si>
    <t>13944863</t>
  </si>
  <si>
    <t>Jumpsuits</t>
  </si>
  <si>
    <t>INFINITY 3/4 DRESS</t>
  </si>
  <si>
    <t>W21DR09W</t>
  </si>
  <si>
    <t>13943509</t>
  </si>
  <si>
    <t>100% tencel</t>
  </si>
  <si>
    <t>INFINITY MAXI DRESS WHITE</t>
  </si>
  <si>
    <t>W21DR25W</t>
  </si>
  <si>
    <t>13944761</t>
  </si>
  <si>
    <t>This tab reflects all order updates made on Full Linesheet and Sizing tab.</t>
  </si>
  <si>
    <t>Season</t>
  </si>
  <si>
    <t>Delivery</t>
  </si>
  <si>
    <t>Total Units</t>
  </si>
  <si>
    <t>Discount: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</si>
</sst>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;\-"/>
  </numFmts>
  <fonts count="5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sz val="12"/>
      <color rgb="FFFFFFFF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0D0D0"/>
        <bgColor rgb="FFD0D0D0"/>
      </patternFill>
    </fill>
    <fill>
      <patternFill patternType="solid">
        <fgColor rgb="FFFFCC99"/>
        <bgColor rgb="FFFFCC99"/>
      </patternFill>
    </fill>
    <fill>
      <patternFill patternType="solid">
        <fgColor rgb="FFEFEFEF"/>
        <bgColor rgb="FFEFEFEF"/>
      </patternFill>
    </fill>
    <fill>
      <patternFill patternType="solid">
        <fgColor rgb="FFFDF5E6"/>
        <bgColor rgb="FFFDF5E6"/>
      </patternFill>
    </fill>
  </fills>
  <borders count="9">
    <border>
      <left/>
      <right/>
      <top/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double">
        <color rgb="FF000000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double">
        <color rgb="FF000000"/>
      </bottom>
      <diagonal/>
    </border>
    <border>
      <left/>
      <right/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</borders>
  <cellStyleXfs count="1">
    <xf numFmtId="0" fontId="0" fillId="0" borderId="0"/>
  </cellStyleXfs>
  <cellXfs count="39">
    <xf numFmtId="0" fontId="0" fillId="2" borderId="0" xfId="0" applyFill="1"/>
    <xf numFmtId="0" fontId="1" fillId="3" borderId="1" xfId="0" applyFont="1" applyFill="1" applyBorder="1" applyAlignment="1">
      <alignment horizontal="left"/>
    </xf>
    <xf numFmtId="0" fontId="2" fillId="2" borderId="0" xfId="0" applyFont="1" applyFill="1"/>
    <xf numFmtId="0" fontId="1" fillId="2" borderId="1" xfId="0" applyFont="1" applyFill="1" applyBorder="1" applyAlignment="1">
      <alignment horizontal="left"/>
    </xf>
    <xf numFmtId="0" fontId="1" fillId="4" borderId="1" xfId="0" applyFont="1" applyFill="1" applyBorder="1" applyAlignment="1" applyProtection="1">
      <alignment horizontal="right"/>
      <protection locked="0"/>
    </xf>
    <xf numFmtId="39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0" fontId="1" fillId="2" borderId="1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5" xfId="0" applyFont="1" applyFill="1" applyBorder="1" applyAlignment="1">
      <alignment horizontal="left"/>
    </xf>
    <xf numFmtId="0" fontId="1" fillId="4" borderId="5" xfId="0" applyFont="1" applyFill="1" applyBorder="1" applyAlignment="1" applyProtection="1">
      <alignment horizontal="right"/>
      <protection locked="0"/>
    </xf>
    <xf numFmtId="39" fontId="1" fillId="2" borderId="5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164" fontId="1" fillId="2" borderId="5" xfId="0" applyNumberFormat="1" applyFont="1" applyFill="1" applyBorder="1" applyAlignment="1">
      <alignment horizontal="right"/>
    </xf>
    <xf numFmtId="10" fontId="1" fillId="2" borderId="5" xfId="0" applyNumberFormat="1" applyFont="1" applyFill="1" applyBorder="1" applyAlignment="1">
      <alignment horizontal="right"/>
    </xf>
    <xf numFmtId="39" fontId="4" fillId="3" borderId="6" xfId="0" applyNumberFormat="1" applyFont="1" applyFill="1" applyBorder="1" applyAlignment="1">
      <alignment horizontal="right"/>
    </xf>
    <xf numFmtId="39" fontId="4" fillId="3" borderId="7" xfId="0" applyNumberFormat="1" applyFont="1" applyFill="1" applyBorder="1" applyAlignment="1">
      <alignment horizontal="right"/>
    </xf>
    <xf numFmtId="0" fontId="4" fillId="3" borderId="8" xfId="0" applyFont="1" applyFill="1" applyBorder="1"/>
    <xf numFmtId="0" fontId="4" fillId="3" borderId="6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right"/>
    </xf>
    <xf numFmtId="164" fontId="4" fillId="3" borderId="6" xfId="0" applyNumberFormat="1" applyFont="1" applyFill="1" applyBorder="1" applyAlignment="1">
      <alignment horizontal="right"/>
    </xf>
    <xf numFmtId="10" fontId="4" fillId="3" borderId="6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right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39" fontId="0" fillId="2" borderId="1" xfId="0" applyNumberFormat="1" applyFill="1" applyBorder="1" applyAlignment="1">
      <alignment horizontal="right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right"/>
    </xf>
    <xf numFmtId="39" fontId="0" fillId="5" borderId="1" xfId="0" applyNumberForma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39" fontId="1" fillId="3" borderId="1" xfId="0" applyNumberFormat="1" applyFont="1" applyFill="1" applyBorder="1" applyAlignment="1">
      <alignment horizontal="right"/>
    </xf>
    <xf numFmtId="0" fontId="3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jpg"/><Relationship Id="rId13" Type="http://schemas.openxmlformats.org/officeDocument/2006/relationships/image" Target="../media/image21.jpg"/><Relationship Id="rId3" Type="http://schemas.openxmlformats.org/officeDocument/2006/relationships/image" Target="../media/image11.jpg"/><Relationship Id="rId7" Type="http://schemas.openxmlformats.org/officeDocument/2006/relationships/image" Target="../media/image15.jpg"/><Relationship Id="rId12" Type="http://schemas.openxmlformats.org/officeDocument/2006/relationships/image" Target="../media/image20.jpg"/><Relationship Id="rId2" Type="http://schemas.openxmlformats.org/officeDocument/2006/relationships/image" Target="../media/image10.jpg"/><Relationship Id="rId1" Type="http://schemas.openxmlformats.org/officeDocument/2006/relationships/image" Target="../media/image9.jpg"/><Relationship Id="rId6" Type="http://schemas.openxmlformats.org/officeDocument/2006/relationships/image" Target="../media/image14.jpg"/><Relationship Id="rId11" Type="http://schemas.openxmlformats.org/officeDocument/2006/relationships/image" Target="../media/image19.jpg"/><Relationship Id="rId5" Type="http://schemas.openxmlformats.org/officeDocument/2006/relationships/image" Target="../media/image13.jpg"/><Relationship Id="rId10" Type="http://schemas.openxmlformats.org/officeDocument/2006/relationships/image" Target="../media/image18.jpg"/><Relationship Id="rId4" Type="http://schemas.openxmlformats.org/officeDocument/2006/relationships/image" Target="../media/image12.jpg"/><Relationship Id="rId9" Type="http://schemas.openxmlformats.org/officeDocument/2006/relationships/image" Target="../media/image17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g"/><Relationship Id="rId13" Type="http://schemas.openxmlformats.org/officeDocument/2006/relationships/image" Target="../media/image34.jpg"/><Relationship Id="rId3" Type="http://schemas.openxmlformats.org/officeDocument/2006/relationships/image" Target="../media/image24.jpg"/><Relationship Id="rId7" Type="http://schemas.openxmlformats.org/officeDocument/2006/relationships/image" Target="../media/image28.jpg"/><Relationship Id="rId12" Type="http://schemas.openxmlformats.org/officeDocument/2006/relationships/image" Target="../media/image33.jpg"/><Relationship Id="rId2" Type="http://schemas.openxmlformats.org/officeDocument/2006/relationships/image" Target="../media/image23.jpg"/><Relationship Id="rId1" Type="http://schemas.openxmlformats.org/officeDocument/2006/relationships/image" Target="../media/image22.jpg"/><Relationship Id="rId6" Type="http://schemas.openxmlformats.org/officeDocument/2006/relationships/image" Target="../media/image27.jpg"/><Relationship Id="rId11" Type="http://schemas.openxmlformats.org/officeDocument/2006/relationships/image" Target="../media/image32.jpg"/><Relationship Id="rId5" Type="http://schemas.openxmlformats.org/officeDocument/2006/relationships/image" Target="../media/image26.jpg"/><Relationship Id="rId10" Type="http://schemas.openxmlformats.org/officeDocument/2006/relationships/image" Target="../media/image31.jpg"/><Relationship Id="rId4" Type="http://schemas.openxmlformats.org/officeDocument/2006/relationships/image" Target="../media/image25.jpg"/><Relationship Id="rId9" Type="http://schemas.openxmlformats.org/officeDocument/2006/relationships/image" Target="../media/image30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7</xdr:row>
      <xdr:rowOff>9525</xdr:rowOff>
    </xdr:from>
    <xdr:ext cx="1295400" cy="17240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</xdr:row>
      <xdr:rowOff>9525</xdr:rowOff>
    </xdr:from>
    <xdr:ext cx="1295400" cy="17240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</xdr:row>
      <xdr:rowOff>9525</xdr:rowOff>
    </xdr:from>
    <xdr:ext cx="1295400" cy="172402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</xdr:row>
      <xdr:rowOff>9525</xdr:rowOff>
    </xdr:from>
    <xdr:ext cx="1295400" cy="172402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</xdr:row>
      <xdr:rowOff>9525</xdr:rowOff>
    </xdr:from>
    <xdr:ext cx="1295400" cy="172402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</xdr:row>
      <xdr:rowOff>9525</xdr:rowOff>
    </xdr:from>
    <xdr:ext cx="1295400" cy="172402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</xdr:row>
      <xdr:rowOff>9525</xdr:rowOff>
    </xdr:from>
    <xdr:ext cx="1295400" cy="172402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</xdr:row>
      <xdr:rowOff>9525</xdr:rowOff>
    </xdr:from>
    <xdr:ext cx="1295400" cy="172402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7</xdr:row>
      <xdr:rowOff>9525</xdr:rowOff>
    </xdr:from>
    <xdr:ext cx="1295400" cy="17240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</xdr:row>
      <xdr:rowOff>9525</xdr:rowOff>
    </xdr:from>
    <xdr:ext cx="1295400" cy="17240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</xdr:row>
      <xdr:rowOff>9525</xdr:rowOff>
    </xdr:from>
    <xdr:ext cx="1295400" cy="172402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</xdr:row>
      <xdr:rowOff>9525</xdr:rowOff>
    </xdr:from>
    <xdr:ext cx="1295400" cy="172402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</xdr:row>
      <xdr:rowOff>9525</xdr:rowOff>
    </xdr:from>
    <xdr:ext cx="1295400" cy="172402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</xdr:row>
      <xdr:rowOff>9525</xdr:rowOff>
    </xdr:from>
    <xdr:ext cx="1295400" cy="172402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</xdr:row>
      <xdr:rowOff>9525</xdr:rowOff>
    </xdr:from>
    <xdr:ext cx="1295400" cy="172402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</xdr:row>
      <xdr:rowOff>9525</xdr:rowOff>
    </xdr:from>
    <xdr:ext cx="1295400" cy="172402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</xdr:row>
      <xdr:rowOff>9525</xdr:rowOff>
    </xdr:from>
    <xdr:ext cx="1295400" cy="1724025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</xdr:row>
      <xdr:rowOff>9525</xdr:rowOff>
    </xdr:from>
    <xdr:ext cx="1295400" cy="172402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</xdr:row>
      <xdr:rowOff>9525</xdr:rowOff>
    </xdr:from>
    <xdr:ext cx="1295400" cy="1724025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</xdr:row>
      <xdr:rowOff>9525</xdr:rowOff>
    </xdr:from>
    <xdr:ext cx="1295400" cy="1724025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</xdr:row>
      <xdr:rowOff>9525</xdr:rowOff>
    </xdr:from>
    <xdr:ext cx="1295400" cy="1724025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7</xdr:row>
      <xdr:rowOff>9525</xdr:rowOff>
    </xdr:from>
    <xdr:ext cx="1295400" cy="17240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</xdr:row>
      <xdr:rowOff>9525</xdr:rowOff>
    </xdr:from>
    <xdr:ext cx="1295400" cy="17240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</xdr:row>
      <xdr:rowOff>9525</xdr:rowOff>
    </xdr:from>
    <xdr:ext cx="1295400" cy="172402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</xdr:row>
      <xdr:rowOff>9525</xdr:rowOff>
    </xdr:from>
    <xdr:ext cx="1295400" cy="172402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</xdr:row>
      <xdr:rowOff>9525</xdr:rowOff>
    </xdr:from>
    <xdr:ext cx="1295400" cy="172402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</xdr:row>
      <xdr:rowOff>9525</xdr:rowOff>
    </xdr:from>
    <xdr:ext cx="1295400" cy="172402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</xdr:row>
      <xdr:rowOff>9525</xdr:rowOff>
    </xdr:from>
    <xdr:ext cx="1295400" cy="172402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</xdr:row>
      <xdr:rowOff>9525</xdr:rowOff>
    </xdr:from>
    <xdr:ext cx="1295400" cy="172402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</xdr:row>
      <xdr:rowOff>9525</xdr:rowOff>
    </xdr:from>
    <xdr:ext cx="1295400" cy="1724025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</xdr:row>
      <xdr:rowOff>9525</xdr:rowOff>
    </xdr:from>
    <xdr:ext cx="1295400" cy="172402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</xdr:row>
      <xdr:rowOff>9525</xdr:rowOff>
    </xdr:from>
    <xdr:ext cx="1295400" cy="1724025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</xdr:row>
      <xdr:rowOff>9525</xdr:rowOff>
    </xdr:from>
    <xdr:ext cx="1295400" cy="1724025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20</xdr:row>
      <xdr:rowOff>9525</xdr:rowOff>
    </xdr:from>
    <xdr:ext cx="1295400" cy="1724025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N17"/>
  <sheetViews>
    <sheetView tabSelected="1" workbookViewId="0">
      <pane xSplit="4" ySplit="7" topLeftCell="I8" activePane="bottomRight" state="frozen"/>
      <selection pane="topRight"/>
      <selection pane="bottomLeft"/>
      <selection pane="bottomRight" activeCell="L9" sqref="L9"/>
    </sheetView>
  </sheetViews>
  <sheetFormatPr defaultRowHeight="15.6" x14ac:dyDescent="0.3"/>
  <cols>
    <col min="1" max="1" width="17.69921875" customWidth="1"/>
    <col min="2" max="2" width="29.296875" bestFit="1" customWidth="1"/>
    <col min="3" max="3" width="13.19921875" bestFit="1" customWidth="1"/>
    <col min="4" max="4" width="6.796875" bestFit="1" customWidth="1"/>
    <col min="5" max="5" width="10.5" hidden="1" customWidth="1"/>
    <col min="6" max="6" width="9.19921875" hidden="1" customWidth="1"/>
    <col min="7" max="7" width="10.8984375" hidden="1" customWidth="1"/>
    <col min="8" max="8" width="9.3984375" hidden="1" customWidth="1"/>
    <col min="9" max="9" width="22.09765625" bestFit="1" customWidth="1"/>
    <col min="10" max="10" width="11.3984375" hidden="1" customWidth="1"/>
    <col min="11" max="11" width="8.8984375" hidden="1" customWidth="1"/>
    <col min="12" max="12" width="12.19921875" bestFit="1" customWidth="1"/>
    <col min="13" max="13" width="17.69921875" bestFit="1" customWidth="1"/>
    <col min="14" max="14" width="8" hidden="1" customWidth="1"/>
    <col min="15" max="15" width="6.69921875" customWidth="1"/>
    <col min="16" max="16" width="5.5" customWidth="1"/>
    <col min="17" max="17" width="4.296875" customWidth="1"/>
    <col min="18" max="18" width="5.09765625" customWidth="1"/>
    <col min="19" max="19" width="4.296875" customWidth="1"/>
    <col min="20" max="20" width="5.5" customWidth="1"/>
    <col min="21" max="21" width="16" bestFit="1" customWidth="1"/>
    <col min="22" max="22" width="17" bestFit="1" customWidth="1"/>
    <col min="23" max="23" width="5.3984375" bestFit="1" customWidth="1"/>
    <col min="24" max="24" width="26" hidden="1" customWidth="1"/>
    <col min="25" max="25" width="14.5" hidden="1" customWidth="1"/>
    <col min="26" max="26" width="8.59765625" hidden="1" customWidth="1"/>
    <col min="27" max="27" width="12" hidden="1" customWidth="1"/>
    <col min="28" max="28" width="19.3984375" bestFit="1" customWidth="1"/>
    <col min="29" max="29" width="21.09765625" bestFit="1" customWidth="1"/>
    <col min="30" max="30" width="16.8984375" bestFit="1" customWidth="1"/>
    <col min="131" max="144" width="9.09765625" hidden="1"/>
  </cols>
  <sheetData>
    <row r="1" spans="1:144" x14ac:dyDescent="0.3">
      <c r="A1" s="1" t="s">
        <v>0</v>
      </c>
      <c r="B1" s="1" t="s">
        <v>1</v>
      </c>
      <c r="J1" s="2" t="s">
        <v>2</v>
      </c>
      <c r="K1" s="2">
        <v>212796</v>
      </c>
    </row>
    <row r="2" spans="1:144" x14ac:dyDescent="0.3">
      <c r="A2" s="1" t="s">
        <v>3</v>
      </c>
      <c r="B2" s="1" t="s">
        <v>4</v>
      </c>
      <c r="J2" s="2">
        <v>0</v>
      </c>
      <c r="K2" s="2">
        <v>320385</v>
      </c>
    </row>
    <row r="3" spans="1:144" x14ac:dyDescent="0.3">
      <c r="A3" s="1" t="s">
        <v>5</v>
      </c>
      <c r="B3" s="1" t="s">
        <v>6</v>
      </c>
      <c r="J3" s="2">
        <v>19340</v>
      </c>
      <c r="K3" s="2">
        <v>587844</v>
      </c>
      <c r="N3" s="37" t="s">
        <v>7</v>
      </c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</row>
    <row r="4" spans="1:144" x14ac:dyDescent="0.3">
      <c r="A4" s="1" t="s">
        <v>8</v>
      </c>
      <c r="B4" s="1" t="s">
        <v>9</v>
      </c>
      <c r="J4" s="2" t="s">
        <v>10</v>
      </c>
      <c r="K4" s="2">
        <v>1</v>
      </c>
      <c r="N4" s="37" t="s">
        <v>11</v>
      </c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</row>
    <row r="5" spans="1:144" x14ac:dyDescent="0.3">
      <c r="A5" s="1" t="s">
        <v>12</v>
      </c>
      <c r="B5" s="1" t="s">
        <v>13</v>
      </c>
      <c r="J5" s="2">
        <v>460687</v>
      </c>
    </row>
    <row r="6" spans="1:144" x14ac:dyDescent="0.3">
      <c r="A6" s="1" t="s">
        <v>14</v>
      </c>
      <c r="B6" s="1" t="s">
        <v>15</v>
      </c>
      <c r="J6" s="2">
        <v>101242</v>
      </c>
    </row>
    <row r="7" spans="1:144" x14ac:dyDescent="0.3">
      <c r="A7" s="1" t="s">
        <v>16</v>
      </c>
      <c r="B7" s="1" t="s">
        <v>17</v>
      </c>
      <c r="C7" s="1" t="s">
        <v>18</v>
      </c>
      <c r="D7" s="1" t="s">
        <v>19</v>
      </c>
      <c r="E7" s="1" t="s">
        <v>20</v>
      </c>
      <c r="F7" s="1" t="s">
        <v>21</v>
      </c>
      <c r="G7" s="1" t="s">
        <v>22</v>
      </c>
      <c r="H7" s="1" t="s">
        <v>23</v>
      </c>
      <c r="I7" s="1" t="s">
        <v>24</v>
      </c>
      <c r="J7" s="1" t="s">
        <v>25</v>
      </c>
      <c r="K7" s="1" t="s">
        <v>26</v>
      </c>
      <c r="L7" s="1" t="s">
        <v>27</v>
      </c>
      <c r="M7" s="1" t="s">
        <v>28</v>
      </c>
      <c r="N7" s="1" t="s">
        <v>29</v>
      </c>
      <c r="O7" s="1" t="s">
        <v>30</v>
      </c>
      <c r="P7" s="1" t="s">
        <v>31</v>
      </c>
      <c r="Q7" s="1" t="s">
        <v>32</v>
      </c>
      <c r="R7" s="1" t="s">
        <v>33</v>
      </c>
      <c r="S7" s="1" t="s">
        <v>34</v>
      </c>
      <c r="T7" s="1" t="s">
        <v>35</v>
      </c>
      <c r="U7" s="1" t="s">
        <v>36</v>
      </c>
      <c r="V7" s="1" t="s">
        <v>37</v>
      </c>
      <c r="W7" s="1" t="s">
        <v>38</v>
      </c>
      <c r="X7" s="1" t="s">
        <v>39</v>
      </c>
      <c r="Y7" s="1" t="s">
        <v>40</v>
      </c>
      <c r="Z7" s="1" t="s">
        <v>41</v>
      </c>
      <c r="AA7" s="1" t="s">
        <v>42</v>
      </c>
      <c r="AB7" s="1" t="s">
        <v>43</v>
      </c>
      <c r="AC7" s="1" t="s">
        <v>44</v>
      </c>
      <c r="AD7" s="1" t="s">
        <v>45</v>
      </c>
      <c r="DZ7" t="s">
        <v>46</v>
      </c>
      <c r="EA7" t="s">
        <v>47</v>
      </c>
      <c r="EC7" t="s">
        <v>48</v>
      </c>
      <c r="ED7" t="s">
        <v>49</v>
      </c>
      <c r="EE7" t="s">
        <v>48</v>
      </c>
      <c r="EF7" t="s">
        <v>49</v>
      </c>
      <c r="EG7" t="s">
        <v>48</v>
      </c>
      <c r="EH7" t="s">
        <v>49</v>
      </c>
      <c r="EI7" t="s">
        <v>48</v>
      </c>
      <c r="EJ7" t="s">
        <v>49</v>
      </c>
      <c r="EK7" t="s">
        <v>48</v>
      </c>
      <c r="EL7" t="s">
        <v>49</v>
      </c>
      <c r="EM7" t="s">
        <v>48</v>
      </c>
      <c r="EN7" t="s">
        <v>49</v>
      </c>
    </row>
    <row r="8" spans="1:144" ht="139.19999999999999" customHeight="1" x14ac:dyDescent="0.3">
      <c r="A8" s="9"/>
      <c r="B8" s="3" t="s">
        <v>50</v>
      </c>
      <c r="C8" s="3" t="s">
        <v>51</v>
      </c>
      <c r="D8" s="3" t="s">
        <v>52</v>
      </c>
      <c r="E8" s="3" t="s">
        <v>53</v>
      </c>
      <c r="F8" s="3" t="s">
        <v>54</v>
      </c>
      <c r="G8" s="3"/>
      <c r="H8" s="3"/>
      <c r="I8" s="3" t="s">
        <v>55</v>
      </c>
      <c r="J8" s="3"/>
      <c r="K8" s="3" t="s">
        <v>56</v>
      </c>
      <c r="L8" s="3" t="s">
        <v>57</v>
      </c>
      <c r="M8" s="3" t="s">
        <v>58</v>
      </c>
      <c r="N8" s="4"/>
      <c r="O8" s="4"/>
      <c r="P8" s="4"/>
      <c r="Q8" s="4"/>
      <c r="R8" s="4"/>
      <c r="S8" s="4"/>
      <c r="T8" s="4"/>
      <c r="U8" s="5">
        <v>152</v>
      </c>
      <c r="V8" s="5">
        <v>349.95</v>
      </c>
      <c r="W8" s="6">
        <f t="shared" ref="W8:W16" si="0">(SUM(N8:T8))</f>
        <v>0</v>
      </c>
      <c r="X8" s="6"/>
      <c r="Y8" s="6"/>
      <c r="Z8" s="7"/>
      <c r="AA8" s="8"/>
      <c r="AB8" s="5">
        <f t="shared" ref="AB8:AB16" si="1">IF(W8&gt;0, IF(OR(NOT(ISERROR(SEARCH("-", U8))), NOT(ISERROR(SEARCH("-", IF(ISBLANK(Z8),0,Z8))))),FIXED(FIXED(IF(NOT(ISERROR(SEARCH("-", U8))), TRIM(LEFT(U8, SEARCH("-", U8, 1)-1)), U8), 2, FALSE) - FIXED(IF(NOT(ISERROR(SEARCH("-", IF(ISBLANK(Z8),0,Z8)))), TRIM(LEFT(IF(ISBLANK(Z8),0,Z8), SEARCH("-", IF(ISBLANK(Z8),0,Z8), 1)-1)), IF(ISBLANK(Z8),0,Z8)), 2, FALSE), 2, FALSE)&amp;" - "&amp;FIXED(FIXED(IF(NOT(ISERROR(SEARCH("-", U8))), TRIM(RIGHT(U8, SEARCH("-", U8, 1)-1)), U8), 2, FALSE) - FIXED(IF(NOT(ISERROR(SEARCH("-", IF(ISBLANK(Z8),0,Z8)))), TRIM(RIGHT(IF(ISBLANK(Z8),0,Z8), SEARCH("-", IF(ISBLANK(Z8),0,Z8), 1)-1)), IF(ISBLANK(Z8),0,Z8)), 2, FALSE), 2, FALSE),FIXED(U8-IF(ISBLANK(Z8),0,Z8), 2, FALSE)), U8)</f>
        <v>152</v>
      </c>
      <c r="AC8" s="5">
        <f t="shared" ref="AC8:AC16" si="2">SUM(O8*EC8,P8*EE8,Q8*EG8,R8*EI8,S8*EK8,T8*EM8,N8*DZ8)*(1-AA8)</f>
        <v>0</v>
      </c>
      <c r="AD8" s="5">
        <f t="shared" ref="AD8:AD16" si="3">SUM(O8*ED8,P8*EF8,Q8*EH8,R8*EJ8,S8*EL8,T8*EN8,N8*EA8)</f>
        <v>0</v>
      </c>
      <c r="DZ8">
        <v>152</v>
      </c>
      <c r="EA8">
        <v>349.95</v>
      </c>
      <c r="EC8">
        <v>152</v>
      </c>
      <c r="ED8">
        <v>349.95</v>
      </c>
      <c r="EE8">
        <v>152</v>
      </c>
      <c r="EF8">
        <v>349.95</v>
      </c>
      <c r="EG8">
        <v>152</v>
      </c>
      <c r="EH8">
        <v>349.95</v>
      </c>
      <c r="EI8">
        <v>152</v>
      </c>
      <c r="EJ8">
        <v>349.95</v>
      </c>
      <c r="EK8">
        <v>152</v>
      </c>
      <c r="EL8">
        <v>349.95</v>
      </c>
      <c r="EM8">
        <v>152</v>
      </c>
      <c r="EN8">
        <v>349.95</v>
      </c>
    </row>
    <row r="9" spans="1:144" ht="139.19999999999999" customHeight="1" x14ac:dyDescent="0.3">
      <c r="A9" s="10"/>
      <c r="B9" s="3" t="s">
        <v>59</v>
      </c>
      <c r="C9" s="3" t="s">
        <v>60</v>
      </c>
      <c r="D9" s="3" t="s">
        <v>52</v>
      </c>
      <c r="E9" s="3" t="s">
        <v>53</v>
      </c>
      <c r="F9" s="3" t="s">
        <v>61</v>
      </c>
      <c r="G9" s="3"/>
      <c r="H9" s="3"/>
      <c r="I9" s="3" t="s">
        <v>55</v>
      </c>
      <c r="J9" s="3"/>
      <c r="K9" s="3" t="s">
        <v>56</v>
      </c>
      <c r="L9" s="3" t="s">
        <v>57</v>
      </c>
      <c r="M9" s="3" t="s">
        <v>58</v>
      </c>
      <c r="N9" s="4"/>
      <c r="O9" s="4"/>
      <c r="P9" s="4"/>
      <c r="Q9" s="4"/>
      <c r="R9" s="4"/>
      <c r="S9" s="4"/>
      <c r="T9" s="4"/>
      <c r="U9" s="5">
        <v>130</v>
      </c>
      <c r="V9" s="5">
        <v>299.95</v>
      </c>
      <c r="W9" s="6">
        <f t="shared" si="0"/>
        <v>0</v>
      </c>
      <c r="X9" s="6"/>
      <c r="Y9" s="6"/>
      <c r="Z9" s="7"/>
      <c r="AA9" s="8"/>
      <c r="AB9" s="5">
        <f t="shared" si="1"/>
        <v>130</v>
      </c>
      <c r="AC9" s="5">
        <f t="shared" si="2"/>
        <v>0</v>
      </c>
      <c r="AD9" s="5">
        <f t="shared" si="3"/>
        <v>0</v>
      </c>
      <c r="DZ9">
        <v>130</v>
      </c>
      <c r="EA9">
        <v>299.95</v>
      </c>
      <c r="EC9">
        <v>130</v>
      </c>
      <c r="ED9">
        <v>299.95</v>
      </c>
      <c r="EE9">
        <v>130</v>
      </c>
      <c r="EF9">
        <v>299.95</v>
      </c>
      <c r="EG9">
        <v>130</v>
      </c>
      <c r="EH9">
        <v>299.95</v>
      </c>
      <c r="EI9">
        <v>130</v>
      </c>
      <c r="EJ9">
        <v>299.95</v>
      </c>
      <c r="EK9">
        <v>130</v>
      </c>
      <c r="EL9">
        <v>299.95</v>
      </c>
      <c r="EM9">
        <v>130</v>
      </c>
      <c r="EN9">
        <v>299.95</v>
      </c>
    </row>
    <row r="10" spans="1:144" ht="139.19999999999999" customHeight="1" x14ac:dyDescent="0.3">
      <c r="A10" s="10"/>
      <c r="B10" s="3" t="s">
        <v>62</v>
      </c>
      <c r="C10" s="3" t="s">
        <v>63</v>
      </c>
      <c r="D10" s="3" t="s">
        <v>64</v>
      </c>
      <c r="E10" s="3" t="s">
        <v>65</v>
      </c>
      <c r="F10" s="3" t="s">
        <v>66</v>
      </c>
      <c r="G10" s="3"/>
      <c r="H10" s="3"/>
      <c r="I10" s="3" t="s">
        <v>67</v>
      </c>
      <c r="J10" s="3"/>
      <c r="K10" s="3" t="s">
        <v>56</v>
      </c>
      <c r="L10" s="3" t="s">
        <v>57</v>
      </c>
      <c r="M10" s="3" t="s">
        <v>58</v>
      </c>
      <c r="N10" s="4"/>
      <c r="O10" s="4"/>
      <c r="P10" s="4"/>
      <c r="Q10" s="4"/>
      <c r="R10" s="4"/>
      <c r="S10" s="4"/>
      <c r="T10" s="4"/>
      <c r="U10" s="5">
        <v>117</v>
      </c>
      <c r="V10" s="5">
        <v>269.95</v>
      </c>
      <c r="W10" s="6">
        <f t="shared" si="0"/>
        <v>0</v>
      </c>
      <c r="X10" s="6"/>
      <c r="Y10" s="6"/>
      <c r="Z10" s="7"/>
      <c r="AA10" s="8"/>
      <c r="AB10" s="5">
        <f t="shared" si="1"/>
        <v>117</v>
      </c>
      <c r="AC10" s="5">
        <f t="shared" si="2"/>
        <v>0</v>
      </c>
      <c r="AD10" s="5">
        <f t="shared" si="3"/>
        <v>0</v>
      </c>
      <c r="DZ10">
        <v>117</v>
      </c>
      <c r="EA10">
        <v>269.95</v>
      </c>
      <c r="EC10">
        <v>117</v>
      </c>
      <c r="ED10">
        <v>269.95</v>
      </c>
      <c r="EE10">
        <v>117</v>
      </c>
      <c r="EF10">
        <v>269.95</v>
      </c>
      <c r="EG10">
        <v>117</v>
      </c>
      <c r="EH10">
        <v>269.95</v>
      </c>
      <c r="EI10">
        <v>117</v>
      </c>
      <c r="EJ10">
        <v>269.95</v>
      </c>
      <c r="EK10">
        <v>117</v>
      </c>
      <c r="EL10">
        <v>269.95</v>
      </c>
      <c r="EM10">
        <v>117</v>
      </c>
      <c r="EN10">
        <v>269.95</v>
      </c>
    </row>
    <row r="11" spans="1:144" ht="139.19999999999999" customHeight="1" x14ac:dyDescent="0.3">
      <c r="A11" s="10"/>
      <c r="B11" s="3" t="s">
        <v>68</v>
      </c>
      <c r="C11" s="3" t="s">
        <v>69</v>
      </c>
      <c r="D11" s="3" t="s">
        <v>70</v>
      </c>
      <c r="E11" s="3" t="s">
        <v>71</v>
      </c>
      <c r="F11" s="3" t="s">
        <v>72</v>
      </c>
      <c r="G11" s="3"/>
      <c r="H11" s="3"/>
      <c r="I11" s="3" t="s">
        <v>67</v>
      </c>
      <c r="J11" s="3"/>
      <c r="K11" s="3" t="s">
        <v>56</v>
      </c>
      <c r="L11" s="3" t="s">
        <v>57</v>
      </c>
      <c r="M11" s="3" t="s">
        <v>58</v>
      </c>
      <c r="N11" s="4"/>
      <c r="O11" s="4"/>
      <c r="P11" s="4"/>
      <c r="Q11" s="4"/>
      <c r="R11" s="4"/>
      <c r="S11" s="4"/>
      <c r="T11" s="4"/>
      <c r="U11" s="5">
        <v>143</v>
      </c>
      <c r="V11" s="5">
        <v>329.95</v>
      </c>
      <c r="W11" s="6">
        <f t="shared" si="0"/>
        <v>0</v>
      </c>
      <c r="X11" s="6"/>
      <c r="Y11" s="6"/>
      <c r="Z11" s="7"/>
      <c r="AA11" s="8"/>
      <c r="AB11" s="5">
        <f t="shared" si="1"/>
        <v>143</v>
      </c>
      <c r="AC11" s="5">
        <f t="shared" si="2"/>
        <v>0</v>
      </c>
      <c r="AD11" s="5">
        <f t="shared" si="3"/>
        <v>0</v>
      </c>
      <c r="DZ11">
        <v>143</v>
      </c>
      <c r="EA11">
        <v>329.95</v>
      </c>
      <c r="EC11">
        <v>143</v>
      </c>
      <c r="ED11">
        <v>329.95</v>
      </c>
      <c r="EE11">
        <v>143</v>
      </c>
      <c r="EF11">
        <v>329.95</v>
      </c>
      <c r="EG11">
        <v>143</v>
      </c>
      <c r="EH11">
        <v>329.95</v>
      </c>
      <c r="EI11">
        <v>143</v>
      </c>
      <c r="EJ11">
        <v>329.95</v>
      </c>
      <c r="EK11">
        <v>143</v>
      </c>
      <c r="EL11">
        <v>329.95</v>
      </c>
      <c r="EM11">
        <v>143</v>
      </c>
      <c r="EN11">
        <v>329.95</v>
      </c>
    </row>
    <row r="12" spans="1:144" ht="139.19999999999999" customHeight="1" x14ac:dyDescent="0.3">
      <c r="A12" s="10"/>
      <c r="B12" s="3" t="s">
        <v>73</v>
      </c>
      <c r="C12" s="3" t="s">
        <v>74</v>
      </c>
      <c r="D12" s="3" t="s">
        <v>75</v>
      </c>
      <c r="E12" s="3" t="s">
        <v>76</v>
      </c>
      <c r="F12" s="3" t="s">
        <v>77</v>
      </c>
      <c r="G12" s="3"/>
      <c r="H12" s="3"/>
      <c r="I12" s="3" t="s">
        <v>55</v>
      </c>
      <c r="J12" s="3"/>
      <c r="K12" s="3" t="s">
        <v>56</v>
      </c>
      <c r="L12" s="3" t="s">
        <v>57</v>
      </c>
      <c r="M12" s="3" t="s">
        <v>58</v>
      </c>
      <c r="N12" s="4"/>
      <c r="O12" s="4"/>
      <c r="P12" s="4"/>
      <c r="Q12" s="4"/>
      <c r="R12" s="4"/>
      <c r="S12" s="4"/>
      <c r="T12" s="4"/>
      <c r="U12" s="5">
        <v>130</v>
      </c>
      <c r="V12" s="5">
        <v>299.95</v>
      </c>
      <c r="W12" s="6">
        <f t="shared" si="0"/>
        <v>0</v>
      </c>
      <c r="X12" s="6"/>
      <c r="Y12" s="6"/>
      <c r="Z12" s="7"/>
      <c r="AA12" s="8"/>
      <c r="AB12" s="5">
        <f t="shared" si="1"/>
        <v>130</v>
      </c>
      <c r="AC12" s="5">
        <f t="shared" si="2"/>
        <v>0</v>
      </c>
      <c r="AD12" s="5">
        <f t="shared" si="3"/>
        <v>0</v>
      </c>
      <c r="DZ12">
        <v>130</v>
      </c>
      <c r="EA12">
        <v>299.95</v>
      </c>
      <c r="EC12">
        <v>130</v>
      </c>
      <c r="ED12">
        <v>299.95</v>
      </c>
      <c r="EE12">
        <v>130</v>
      </c>
      <c r="EF12">
        <v>299.95</v>
      </c>
      <c r="EG12">
        <v>130</v>
      </c>
      <c r="EH12">
        <v>299.95</v>
      </c>
      <c r="EI12">
        <v>130</v>
      </c>
      <c r="EJ12">
        <v>299.95</v>
      </c>
      <c r="EK12">
        <v>130</v>
      </c>
      <c r="EL12">
        <v>299.95</v>
      </c>
      <c r="EM12">
        <v>130</v>
      </c>
      <c r="EN12">
        <v>299.95</v>
      </c>
    </row>
    <row r="13" spans="1:144" ht="139.19999999999999" customHeight="1" x14ac:dyDescent="0.3">
      <c r="A13" s="10"/>
      <c r="B13" s="3" t="s">
        <v>78</v>
      </c>
      <c r="C13" s="3" t="s">
        <v>79</v>
      </c>
      <c r="D13" s="3" t="s">
        <v>75</v>
      </c>
      <c r="E13" s="3" t="s">
        <v>76</v>
      </c>
      <c r="F13" s="3" t="s">
        <v>80</v>
      </c>
      <c r="G13" s="3"/>
      <c r="H13" s="3"/>
      <c r="I13" s="3" t="s">
        <v>55</v>
      </c>
      <c r="J13" s="3"/>
      <c r="K13" s="3" t="s">
        <v>56</v>
      </c>
      <c r="L13" s="3" t="s">
        <v>57</v>
      </c>
      <c r="M13" s="3" t="s">
        <v>58</v>
      </c>
      <c r="N13" s="4"/>
      <c r="O13" s="4"/>
      <c r="P13" s="4"/>
      <c r="Q13" s="4"/>
      <c r="R13" s="4"/>
      <c r="S13" s="4"/>
      <c r="T13" s="4"/>
      <c r="U13" s="5">
        <v>117</v>
      </c>
      <c r="V13" s="5">
        <v>269.95</v>
      </c>
      <c r="W13" s="6">
        <f t="shared" si="0"/>
        <v>0</v>
      </c>
      <c r="X13" s="6"/>
      <c r="Y13" s="6"/>
      <c r="Z13" s="7"/>
      <c r="AA13" s="8"/>
      <c r="AB13" s="5">
        <f t="shared" si="1"/>
        <v>117</v>
      </c>
      <c r="AC13" s="5">
        <f t="shared" si="2"/>
        <v>0</v>
      </c>
      <c r="AD13" s="5">
        <f t="shared" si="3"/>
        <v>0</v>
      </c>
      <c r="DZ13">
        <v>117</v>
      </c>
      <c r="EA13">
        <v>269.95</v>
      </c>
      <c r="EC13">
        <v>117</v>
      </c>
      <c r="ED13">
        <v>269.95</v>
      </c>
      <c r="EE13">
        <v>117</v>
      </c>
      <c r="EF13">
        <v>269.95</v>
      </c>
      <c r="EG13">
        <v>117</v>
      </c>
      <c r="EH13">
        <v>269.95</v>
      </c>
      <c r="EI13">
        <v>117</v>
      </c>
      <c r="EJ13">
        <v>269.95</v>
      </c>
      <c r="EK13">
        <v>117</v>
      </c>
      <c r="EL13">
        <v>269.95</v>
      </c>
      <c r="EM13">
        <v>117</v>
      </c>
      <c r="EN13">
        <v>269.95</v>
      </c>
    </row>
    <row r="14" spans="1:144" ht="139.19999999999999" customHeight="1" x14ac:dyDescent="0.3">
      <c r="A14" s="10"/>
      <c r="B14" s="3" t="s">
        <v>81</v>
      </c>
      <c r="C14" s="3" t="s">
        <v>82</v>
      </c>
      <c r="D14" s="3" t="s">
        <v>75</v>
      </c>
      <c r="E14" s="3" t="s">
        <v>76</v>
      </c>
      <c r="F14" s="3" t="s">
        <v>83</v>
      </c>
      <c r="G14" s="3"/>
      <c r="H14" s="3"/>
      <c r="I14" s="3" t="s">
        <v>55</v>
      </c>
      <c r="J14" s="3"/>
      <c r="K14" s="3" t="s">
        <v>56</v>
      </c>
      <c r="L14" s="3" t="s">
        <v>84</v>
      </c>
      <c r="M14" s="3" t="s">
        <v>58</v>
      </c>
      <c r="N14" s="4"/>
      <c r="O14" s="4"/>
      <c r="P14" s="4"/>
      <c r="Q14" s="4"/>
      <c r="R14" s="4"/>
      <c r="S14" s="4"/>
      <c r="T14" s="4"/>
      <c r="U14" s="5">
        <v>74</v>
      </c>
      <c r="V14" s="5">
        <v>169.95</v>
      </c>
      <c r="W14" s="6">
        <f t="shared" si="0"/>
        <v>0</v>
      </c>
      <c r="X14" s="6"/>
      <c r="Y14" s="6"/>
      <c r="Z14" s="7"/>
      <c r="AA14" s="8"/>
      <c r="AB14" s="5">
        <f t="shared" si="1"/>
        <v>74</v>
      </c>
      <c r="AC14" s="5">
        <f t="shared" si="2"/>
        <v>0</v>
      </c>
      <c r="AD14" s="5">
        <f t="shared" si="3"/>
        <v>0</v>
      </c>
      <c r="DZ14">
        <v>74</v>
      </c>
      <c r="EA14">
        <v>169.95</v>
      </c>
      <c r="EC14">
        <v>74</v>
      </c>
      <c r="ED14">
        <v>169.95</v>
      </c>
      <c r="EE14">
        <v>74</v>
      </c>
      <c r="EF14">
        <v>169.95</v>
      </c>
      <c r="EG14">
        <v>74</v>
      </c>
      <c r="EH14">
        <v>169.95</v>
      </c>
      <c r="EI14">
        <v>74</v>
      </c>
      <c r="EJ14">
        <v>169.95</v>
      </c>
      <c r="EK14">
        <v>74</v>
      </c>
      <c r="EL14">
        <v>169.95</v>
      </c>
      <c r="EM14">
        <v>74</v>
      </c>
      <c r="EN14">
        <v>169.95</v>
      </c>
    </row>
    <row r="15" spans="1:144" x14ac:dyDescent="0.3">
      <c r="A15" s="10"/>
      <c r="B15" s="3" t="s">
        <v>85</v>
      </c>
      <c r="C15" s="3" t="s">
        <v>86</v>
      </c>
      <c r="D15" s="3" t="s">
        <v>75</v>
      </c>
      <c r="E15" s="3" t="s">
        <v>76</v>
      </c>
      <c r="F15" s="3" t="s">
        <v>87</v>
      </c>
      <c r="G15" s="3"/>
      <c r="H15" s="3"/>
      <c r="I15" s="3" t="s">
        <v>55</v>
      </c>
      <c r="J15" s="3"/>
      <c r="K15" s="3" t="s">
        <v>56</v>
      </c>
      <c r="L15" s="3" t="s">
        <v>88</v>
      </c>
      <c r="M15" s="3" t="s">
        <v>58</v>
      </c>
      <c r="N15" s="4"/>
      <c r="O15" s="4"/>
      <c r="P15" s="4"/>
      <c r="Q15" s="4"/>
      <c r="R15" s="4"/>
      <c r="S15" s="4"/>
      <c r="T15" s="4"/>
      <c r="U15" s="5">
        <v>109</v>
      </c>
      <c r="V15" s="5">
        <v>249.95</v>
      </c>
      <c r="W15" s="6">
        <f t="shared" si="0"/>
        <v>0</v>
      </c>
      <c r="X15" s="6"/>
      <c r="Y15" s="6"/>
      <c r="Z15" s="7"/>
      <c r="AA15" s="8"/>
      <c r="AB15" s="5">
        <f t="shared" si="1"/>
        <v>109</v>
      </c>
      <c r="AC15" s="5">
        <f t="shared" si="2"/>
        <v>0</v>
      </c>
      <c r="AD15" s="5">
        <f t="shared" si="3"/>
        <v>0</v>
      </c>
      <c r="DZ15">
        <v>109</v>
      </c>
      <c r="EA15">
        <v>249.95</v>
      </c>
      <c r="EC15">
        <v>109</v>
      </c>
      <c r="ED15">
        <v>249.95</v>
      </c>
      <c r="EE15">
        <v>109</v>
      </c>
      <c r="EF15">
        <v>249.95</v>
      </c>
      <c r="EG15">
        <v>109</v>
      </c>
      <c r="EH15">
        <v>249.95</v>
      </c>
      <c r="EI15">
        <v>109</v>
      </c>
      <c r="EJ15">
        <v>249.95</v>
      </c>
      <c r="EK15">
        <v>109</v>
      </c>
      <c r="EL15">
        <v>249.95</v>
      </c>
      <c r="EM15">
        <v>109</v>
      </c>
      <c r="EN15">
        <v>249.95</v>
      </c>
    </row>
    <row r="16" spans="1:144" ht="139.19999999999999" customHeight="1" x14ac:dyDescent="0.3">
      <c r="A16" s="11"/>
      <c r="B16" s="12" t="s">
        <v>89</v>
      </c>
      <c r="C16" s="12" t="s">
        <v>90</v>
      </c>
      <c r="D16" s="12" t="s">
        <v>64</v>
      </c>
      <c r="E16" s="12" t="s">
        <v>65</v>
      </c>
      <c r="F16" s="12" t="s">
        <v>91</v>
      </c>
      <c r="G16" s="12"/>
      <c r="H16" s="12"/>
      <c r="I16" s="12" t="s">
        <v>92</v>
      </c>
      <c r="J16" s="12"/>
      <c r="K16" s="12" t="s">
        <v>56</v>
      </c>
      <c r="L16" s="12" t="s">
        <v>57</v>
      </c>
      <c r="M16" s="12" t="s">
        <v>58</v>
      </c>
      <c r="N16" s="13"/>
      <c r="O16" s="13"/>
      <c r="P16" s="13"/>
      <c r="Q16" s="13"/>
      <c r="R16" s="13"/>
      <c r="S16" s="13"/>
      <c r="T16" s="13"/>
      <c r="U16" s="14">
        <v>122</v>
      </c>
      <c r="V16" s="14">
        <v>279.95</v>
      </c>
      <c r="W16" s="15">
        <f t="shared" si="0"/>
        <v>0</v>
      </c>
      <c r="X16" s="15"/>
      <c r="Y16" s="15"/>
      <c r="Z16" s="16"/>
      <c r="AA16" s="17"/>
      <c r="AB16" s="14">
        <f t="shared" si="1"/>
        <v>122</v>
      </c>
      <c r="AC16" s="14">
        <f t="shared" si="2"/>
        <v>0</v>
      </c>
      <c r="AD16" s="14">
        <f t="shared" si="3"/>
        <v>0</v>
      </c>
      <c r="DZ16">
        <v>122</v>
      </c>
      <c r="EA16">
        <v>279.95</v>
      </c>
      <c r="EC16">
        <v>122</v>
      </c>
      <c r="ED16">
        <v>279.95</v>
      </c>
      <c r="EE16">
        <v>122</v>
      </c>
      <c r="EF16">
        <v>279.95</v>
      </c>
      <c r="EG16">
        <v>122</v>
      </c>
      <c r="EH16">
        <v>279.95</v>
      </c>
      <c r="EI16">
        <v>122</v>
      </c>
      <c r="EJ16">
        <v>279.95</v>
      </c>
      <c r="EK16">
        <v>122</v>
      </c>
      <c r="EL16">
        <v>279.95</v>
      </c>
      <c r="EM16">
        <v>122</v>
      </c>
      <c r="EN16">
        <v>279.95</v>
      </c>
    </row>
    <row r="17" spans="1:30" ht="18" x14ac:dyDescent="0.35">
      <c r="A17" s="20" t="s">
        <v>93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  <c r="O17" s="22"/>
      <c r="P17" s="22"/>
      <c r="Q17" s="22"/>
      <c r="R17" s="22"/>
      <c r="S17" s="22"/>
      <c r="T17" s="22"/>
      <c r="U17" s="18"/>
      <c r="V17" s="18"/>
      <c r="W17" s="22">
        <f>SUM(W8:W16)</f>
        <v>0</v>
      </c>
      <c r="X17" s="22" t="s">
        <v>94</v>
      </c>
      <c r="Y17" s="22"/>
      <c r="Z17" s="23"/>
      <c r="AA17" s="24"/>
      <c r="AB17" s="18"/>
      <c r="AC17" s="18">
        <f>SUM(AC8:AC16)+Z17</f>
        <v>0</v>
      </c>
      <c r="AD17" s="19">
        <f>SUM(AD8:AD16)</f>
        <v>0</v>
      </c>
    </row>
  </sheetData>
  <sheetProtection password="ED13" sheet="1" formatCells="0" formatColumns="0" formatRows="0" insertColumns="0" insertRows="0" insertHyperlinks="0" deleteColumns="0" deleteRows="0" sort="0" autoFilter="0" pivotTables="0"/>
  <autoFilter ref="A7:AD16" xr:uid="{00000000-0009-0000-0000-000000000000}"/>
  <mergeCells count="2">
    <mergeCell ref="N3:AG3"/>
    <mergeCell ref="N4:AG4"/>
  </mergeCells>
  <dataValidations count="1">
    <dataValidation type="whole" allowBlank="1" showDropDown="1" showErrorMessage="1" errorTitle="Input error" error="Quantity must be a whole number greater than or equal to 0." sqref="B2 N8:T16" xr:uid="{00000000-0002-0000-0000-000000000000}">
      <formula1>0</formula1>
      <formula2>999999999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N21"/>
  <sheetViews>
    <sheetView workbookViewId="0">
      <pane xSplit="4" ySplit="7" topLeftCell="I8" activePane="bottomRight" state="frozen"/>
      <selection pane="topRight"/>
      <selection pane="bottomLeft"/>
      <selection pane="bottomRight" activeCell="I9" sqref="I9"/>
    </sheetView>
  </sheetViews>
  <sheetFormatPr defaultRowHeight="15.6" x14ac:dyDescent="0.3"/>
  <cols>
    <col min="1" max="1" width="17.69921875" customWidth="1"/>
    <col min="2" max="2" width="29.296875" bestFit="1" customWidth="1"/>
    <col min="3" max="3" width="14.09765625" bestFit="1" customWidth="1"/>
    <col min="4" max="4" width="14.296875" bestFit="1" customWidth="1"/>
    <col min="5" max="5" width="10.5" hidden="1" customWidth="1"/>
    <col min="6" max="6" width="9.19921875" hidden="1" customWidth="1"/>
    <col min="7" max="7" width="10.8984375" hidden="1" customWidth="1"/>
    <col min="8" max="8" width="9.3984375" hidden="1" customWidth="1"/>
    <col min="9" max="9" width="23.296875" bestFit="1" customWidth="1"/>
    <col min="10" max="10" width="11.3984375" hidden="1" customWidth="1"/>
    <col min="11" max="11" width="8.8984375" hidden="1" customWidth="1"/>
    <col min="12" max="12" width="12.19921875" bestFit="1" customWidth="1"/>
    <col min="13" max="13" width="17.69921875" bestFit="1" customWidth="1"/>
    <col min="14" max="14" width="8" hidden="1" customWidth="1"/>
    <col min="15" max="15" width="6.69921875" customWidth="1"/>
    <col min="16" max="16" width="5.5" customWidth="1"/>
    <col min="17" max="17" width="4.296875" customWidth="1"/>
    <col min="18" max="18" width="5.09765625" customWidth="1"/>
    <col min="19" max="19" width="4.296875" customWidth="1"/>
    <col min="20" max="20" width="5.5" customWidth="1"/>
    <col min="21" max="21" width="16" bestFit="1" customWidth="1"/>
    <col min="22" max="22" width="17" bestFit="1" customWidth="1"/>
    <col min="23" max="23" width="5.3984375" bestFit="1" customWidth="1"/>
    <col min="24" max="24" width="26" hidden="1" customWidth="1"/>
    <col min="25" max="25" width="14.5" hidden="1" customWidth="1"/>
    <col min="26" max="26" width="8.59765625" hidden="1" customWidth="1"/>
    <col min="27" max="27" width="12" hidden="1" customWidth="1"/>
    <col min="28" max="28" width="19.3984375" bestFit="1" customWidth="1"/>
    <col min="29" max="29" width="21.09765625" bestFit="1" customWidth="1"/>
    <col min="30" max="30" width="16.8984375" bestFit="1" customWidth="1"/>
    <col min="131" max="144" width="9.09765625" hidden="1"/>
  </cols>
  <sheetData>
    <row r="1" spans="1:144" x14ac:dyDescent="0.3">
      <c r="A1" s="1" t="s">
        <v>0</v>
      </c>
      <c r="B1" s="1" t="s">
        <v>1</v>
      </c>
      <c r="J1" s="2" t="s">
        <v>2</v>
      </c>
      <c r="K1" s="2">
        <v>212796</v>
      </c>
    </row>
    <row r="2" spans="1:144" x14ac:dyDescent="0.3">
      <c r="A2" s="1" t="s">
        <v>3</v>
      </c>
      <c r="B2" s="1" t="s">
        <v>95</v>
      </c>
      <c r="J2" s="2">
        <v>0</v>
      </c>
      <c r="K2" s="2">
        <v>320385</v>
      </c>
    </row>
    <row r="3" spans="1:144" x14ac:dyDescent="0.3">
      <c r="A3" s="1" t="s">
        <v>5</v>
      </c>
      <c r="B3" s="1" t="s">
        <v>96</v>
      </c>
      <c r="J3" s="2">
        <v>19340</v>
      </c>
      <c r="K3" s="2">
        <v>587844</v>
      </c>
      <c r="N3" s="37" t="s">
        <v>7</v>
      </c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</row>
    <row r="4" spans="1:144" x14ac:dyDescent="0.3">
      <c r="A4" s="1" t="s">
        <v>8</v>
      </c>
      <c r="B4" s="1" t="s">
        <v>97</v>
      </c>
      <c r="J4" s="2" t="s">
        <v>10</v>
      </c>
      <c r="K4" s="2">
        <v>1</v>
      </c>
      <c r="N4" s="37" t="s">
        <v>11</v>
      </c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</row>
    <row r="5" spans="1:144" x14ac:dyDescent="0.3">
      <c r="A5" s="1" t="s">
        <v>12</v>
      </c>
      <c r="B5" s="1" t="s">
        <v>13</v>
      </c>
      <c r="J5" s="2">
        <v>466044</v>
      </c>
    </row>
    <row r="6" spans="1:144" x14ac:dyDescent="0.3">
      <c r="A6" s="1" t="s">
        <v>14</v>
      </c>
      <c r="B6" s="1" t="s">
        <v>15</v>
      </c>
      <c r="J6" s="2">
        <v>101242</v>
      </c>
    </row>
    <row r="7" spans="1:144" x14ac:dyDescent="0.3">
      <c r="A7" s="1" t="s">
        <v>16</v>
      </c>
      <c r="B7" s="1" t="s">
        <v>17</v>
      </c>
      <c r="C7" s="1" t="s">
        <v>18</v>
      </c>
      <c r="D7" s="1" t="s">
        <v>19</v>
      </c>
      <c r="E7" s="1" t="s">
        <v>20</v>
      </c>
      <c r="F7" s="1" t="s">
        <v>21</v>
      </c>
      <c r="G7" s="1" t="s">
        <v>22</v>
      </c>
      <c r="H7" s="1" t="s">
        <v>23</v>
      </c>
      <c r="I7" s="1" t="s">
        <v>24</v>
      </c>
      <c r="J7" s="1" t="s">
        <v>25</v>
      </c>
      <c r="K7" s="1" t="s">
        <v>26</v>
      </c>
      <c r="L7" s="1" t="s">
        <v>27</v>
      </c>
      <c r="M7" s="1" t="s">
        <v>28</v>
      </c>
      <c r="N7" s="1" t="s">
        <v>29</v>
      </c>
      <c r="O7" s="1" t="s">
        <v>30</v>
      </c>
      <c r="P7" s="1" t="s">
        <v>31</v>
      </c>
      <c r="Q7" s="1" t="s">
        <v>32</v>
      </c>
      <c r="R7" s="1" t="s">
        <v>33</v>
      </c>
      <c r="S7" s="1" t="s">
        <v>34</v>
      </c>
      <c r="T7" s="1" t="s">
        <v>35</v>
      </c>
      <c r="U7" s="1" t="s">
        <v>36</v>
      </c>
      <c r="V7" s="1" t="s">
        <v>37</v>
      </c>
      <c r="W7" s="1" t="s">
        <v>38</v>
      </c>
      <c r="X7" s="1" t="s">
        <v>39</v>
      </c>
      <c r="Y7" s="1" t="s">
        <v>40</v>
      </c>
      <c r="Z7" s="1" t="s">
        <v>41</v>
      </c>
      <c r="AA7" s="1" t="s">
        <v>42</v>
      </c>
      <c r="AB7" s="1" t="s">
        <v>43</v>
      </c>
      <c r="AC7" s="1" t="s">
        <v>44</v>
      </c>
      <c r="AD7" s="1" t="s">
        <v>45</v>
      </c>
      <c r="DZ7" t="s">
        <v>46</v>
      </c>
      <c r="EA7" t="s">
        <v>47</v>
      </c>
      <c r="EC7" t="s">
        <v>48</v>
      </c>
      <c r="ED7" t="s">
        <v>49</v>
      </c>
      <c r="EE7" t="s">
        <v>48</v>
      </c>
      <c r="EF7" t="s">
        <v>49</v>
      </c>
      <c r="EG7" t="s">
        <v>48</v>
      </c>
      <c r="EH7" t="s">
        <v>49</v>
      </c>
      <c r="EI7" t="s">
        <v>48</v>
      </c>
      <c r="EJ7" t="s">
        <v>49</v>
      </c>
      <c r="EK7" t="s">
        <v>48</v>
      </c>
      <c r="EL7" t="s">
        <v>49</v>
      </c>
      <c r="EM7" t="s">
        <v>48</v>
      </c>
      <c r="EN7" t="s">
        <v>49</v>
      </c>
    </row>
    <row r="8" spans="1:144" ht="139.19999999999999" customHeight="1" x14ac:dyDescent="0.3">
      <c r="A8" s="9"/>
      <c r="B8" s="3" t="s">
        <v>98</v>
      </c>
      <c r="C8" s="3" t="s">
        <v>99</v>
      </c>
      <c r="D8" s="3" t="s">
        <v>100</v>
      </c>
      <c r="E8" s="3" t="s">
        <v>101</v>
      </c>
      <c r="F8" s="3" t="s">
        <v>102</v>
      </c>
      <c r="G8" s="3"/>
      <c r="H8" s="3"/>
      <c r="I8" s="3" t="s">
        <v>55</v>
      </c>
      <c r="J8" s="3"/>
      <c r="K8" s="3" t="s">
        <v>56</v>
      </c>
      <c r="L8" s="3" t="s">
        <v>57</v>
      </c>
      <c r="M8" s="3" t="s">
        <v>58</v>
      </c>
      <c r="N8" s="4"/>
      <c r="O8" s="4"/>
      <c r="P8" s="4"/>
      <c r="Q8" s="4"/>
      <c r="R8" s="4"/>
      <c r="S8" s="4"/>
      <c r="T8" s="4"/>
      <c r="U8" s="5">
        <v>152</v>
      </c>
      <c r="V8" s="5">
        <v>349.95</v>
      </c>
      <c r="W8" s="6">
        <f t="shared" ref="W8:W20" si="0">(SUM(N8:T8))</f>
        <v>0</v>
      </c>
      <c r="X8" s="6"/>
      <c r="Y8" s="6"/>
      <c r="Z8" s="7"/>
      <c r="AA8" s="8"/>
      <c r="AB8" s="5">
        <f t="shared" ref="AB8:AB20" si="1">IF(W8&gt;0, IF(OR(NOT(ISERROR(SEARCH("-", U8))), NOT(ISERROR(SEARCH("-", IF(ISBLANK(Z8),0,Z8))))),FIXED(FIXED(IF(NOT(ISERROR(SEARCH("-", U8))), TRIM(LEFT(U8, SEARCH("-", U8, 1)-1)), U8), 2, FALSE) - FIXED(IF(NOT(ISERROR(SEARCH("-", IF(ISBLANK(Z8),0,Z8)))), TRIM(LEFT(IF(ISBLANK(Z8),0,Z8), SEARCH("-", IF(ISBLANK(Z8),0,Z8), 1)-1)), IF(ISBLANK(Z8),0,Z8)), 2, FALSE), 2, FALSE)&amp;" - "&amp;FIXED(FIXED(IF(NOT(ISERROR(SEARCH("-", U8))), TRIM(RIGHT(U8, SEARCH("-", U8, 1)-1)), U8), 2, FALSE) - FIXED(IF(NOT(ISERROR(SEARCH("-", IF(ISBLANK(Z8),0,Z8)))), TRIM(RIGHT(IF(ISBLANK(Z8),0,Z8), SEARCH("-", IF(ISBLANK(Z8),0,Z8), 1)-1)), IF(ISBLANK(Z8),0,Z8)), 2, FALSE), 2, FALSE),FIXED(U8-IF(ISBLANK(Z8),0,Z8), 2, FALSE)), U8)</f>
        <v>152</v>
      </c>
      <c r="AC8" s="5">
        <f t="shared" ref="AC8:AC20" si="2">SUM(O8*EC8,P8*EE8,Q8*EG8,R8*EI8,S8*EK8,T8*EM8,N8*DZ8)*(1-AA8)</f>
        <v>0</v>
      </c>
      <c r="AD8" s="5">
        <f t="shared" ref="AD8:AD20" si="3">SUM(O8*ED8,P8*EF8,Q8*EH8,R8*EJ8,S8*EL8,T8*EN8,N8*EA8)</f>
        <v>0</v>
      </c>
      <c r="DZ8">
        <v>152</v>
      </c>
      <c r="EA8">
        <v>349.95</v>
      </c>
      <c r="EC8">
        <v>152</v>
      </c>
      <c r="ED8">
        <v>349.95</v>
      </c>
      <c r="EE8">
        <v>152</v>
      </c>
      <c r="EF8">
        <v>349.95</v>
      </c>
      <c r="EG8">
        <v>152</v>
      </c>
      <c r="EH8">
        <v>349.95</v>
      </c>
      <c r="EI8">
        <v>152</v>
      </c>
      <c r="EJ8">
        <v>349.95</v>
      </c>
      <c r="EK8">
        <v>152</v>
      </c>
      <c r="EL8">
        <v>349.95</v>
      </c>
      <c r="EM8">
        <v>152</v>
      </c>
      <c r="EN8">
        <v>349.95</v>
      </c>
    </row>
    <row r="9" spans="1:144" ht="139.19999999999999" customHeight="1" x14ac:dyDescent="0.3">
      <c r="A9" s="10"/>
      <c r="B9" s="3" t="s">
        <v>103</v>
      </c>
      <c r="C9" s="3" t="s">
        <v>104</v>
      </c>
      <c r="D9" s="3" t="s">
        <v>105</v>
      </c>
      <c r="E9" s="3" t="s">
        <v>106</v>
      </c>
      <c r="F9" s="3" t="s">
        <v>107</v>
      </c>
      <c r="G9" s="3"/>
      <c r="H9" s="3"/>
      <c r="I9" s="3" t="s">
        <v>108</v>
      </c>
      <c r="J9" s="3"/>
      <c r="K9" s="3" t="s">
        <v>56</v>
      </c>
      <c r="L9" s="3" t="s">
        <v>57</v>
      </c>
      <c r="M9" s="3" t="s">
        <v>58</v>
      </c>
      <c r="N9" s="4"/>
      <c r="O9" s="4"/>
      <c r="P9" s="4"/>
      <c r="Q9" s="4"/>
      <c r="R9" s="4"/>
      <c r="S9" s="4"/>
      <c r="T9" s="4"/>
      <c r="U9" s="5">
        <v>143</v>
      </c>
      <c r="V9" s="5">
        <v>329.95</v>
      </c>
      <c r="W9" s="6">
        <f t="shared" si="0"/>
        <v>0</v>
      </c>
      <c r="X9" s="6"/>
      <c r="Y9" s="6"/>
      <c r="Z9" s="7"/>
      <c r="AA9" s="8"/>
      <c r="AB9" s="5">
        <f t="shared" si="1"/>
        <v>143</v>
      </c>
      <c r="AC9" s="5">
        <f t="shared" si="2"/>
        <v>0</v>
      </c>
      <c r="AD9" s="5">
        <f t="shared" si="3"/>
        <v>0</v>
      </c>
      <c r="DZ9">
        <v>143</v>
      </c>
      <c r="EA9">
        <v>329.95</v>
      </c>
      <c r="EC9">
        <v>143</v>
      </c>
      <c r="ED9">
        <v>329.95</v>
      </c>
      <c r="EE9">
        <v>143</v>
      </c>
      <c r="EF9">
        <v>329.95</v>
      </c>
      <c r="EG9">
        <v>143</v>
      </c>
      <c r="EH9">
        <v>329.95</v>
      </c>
      <c r="EI9">
        <v>143</v>
      </c>
      <c r="EJ9">
        <v>329.95</v>
      </c>
      <c r="EK9">
        <v>143</v>
      </c>
      <c r="EL9">
        <v>329.95</v>
      </c>
      <c r="EM9">
        <v>143</v>
      </c>
      <c r="EN9">
        <v>329.95</v>
      </c>
    </row>
    <row r="10" spans="1:144" ht="139.19999999999999" customHeight="1" x14ac:dyDescent="0.3">
      <c r="A10" s="10"/>
      <c r="B10" s="3" t="s">
        <v>109</v>
      </c>
      <c r="C10" s="3" t="s">
        <v>110</v>
      </c>
      <c r="D10" s="3" t="s">
        <v>105</v>
      </c>
      <c r="E10" s="3" t="s">
        <v>106</v>
      </c>
      <c r="F10" s="3" t="s">
        <v>111</v>
      </c>
      <c r="G10" s="3"/>
      <c r="H10" s="3"/>
      <c r="I10" s="3" t="s">
        <v>108</v>
      </c>
      <c r="J10" s="3"/>
      <c r="K10" s="3" t="s">
        <v>56</v>
      </c>
      <c r="L10" s="3" t="s">
        <v>57</v>
      </c>
      <c r="M10" s="3" t="s">
        <v>58</v>
      </c>
      <c r="N10" s="4"/>
      <c r="O10" s="4"/>
      <c r="P10" s="4"/>
      <c r="Q10" s="4"/>
      <c r="R10" s="4"/>
      <c r="S10" s="4"/>
      <c r="T10" s="4"/>
      <c r="U10" s="5">
        <v>117</v>
      </c>
      <c r="V10" s="5">
        <v>269.95</v>
      </c>
      <c r="W10" s="6">
        <f t="shared" si="0"/>
        <v>0</v>
      </c>
      <c r="X10" s="6"/>
      <c r="Y10" s="6"/>
      <c r="Z10" s="7"/>
      <c r="AA10" s="8"/>
      <c r="AB10" s="5">
        <f t="shared" si="1"/>
        <v>117</v>
      </c>
      <c r="AC10" s="5">
        <f t="shared" si="2"/>
        <v>0</v>
      </c>
      <c r="AD10" s="5">
        <f t="shared" si="3"/>
        <v>0</v>
      </c>
      <c r="DZ10">
        <v>117</v>
      </c>
      <c r="EA10">
        <v>269.95</v>
      </c>
      <c r="EC10">
        <v>117</v>
      </c>
      <c r="ED10">
        <v>269.95</v>
      </c>
      <c r="EE10">
        <v>117</v>
      </c>
      <c r="EF10">
        <v>269.95</v>
      </c>
      <c r="EG10">
        <v>117</v>
      </c>
      <c r="EH10">
        <v>269.95</v>
      </c>
      <c r="EI10">
        <v>117</v>
      </c>
      <c r="EJ10">
        <v>269.95</v>
      </c>
      <c r="EK10">
        <v>117</v>
      </c>
      <c r="EL10">
        <v>269.95</v>
      </c>
      <c r="EM10">
        <v>117</v>
      </c>
      <c r="EN10">
        <v>269.95</v>
      </c>
    </row>
    <row r="11" spans="1:144" ht="139.19999999999999" customHeight="1" x14ac:dyDescent="0.3">
      <c r="A11" s="10"/>
      <c r="B11" s="3" t="s">
        <v>112</v>
      </c>
      <c r="C11" s="3" t="s">
        <v>113</v>
      </c>
      <c r="D11" s="3" t="s">
        <v>114</v>
      </c>
      <c r="E11" s="3" t="s">
        <v>106</v>
      </c>
      <c r="F11" s="3" t="s">
        <v>115</v>
      </c>
      <c r="G11" s="3"/>
      <c r="H11" s="3"/>
      <c r="I11" s="3" t="s">
        <v>116</v>
      </c>
      <c r="J11" s="3"/>
      <c r="K11" s="3" t="s">
        <v>56</v>
      </c>
      <c r="L11" s="3" t="s">
        <v>57</v>
      </c>
      <c r="M11" s="3" t="s">
        <v>58</v>
      </c>
      <c r="N11" s="4"/>
      <c r="O11" s="4"/>
      <c r="P11" s="4"/>
      <c r="Q11" s="4"/>
      <c r="R11" s="4"/>
      <c r="S11" s="4"/>
      <c r="T11" s="4"/>
      <c r="U11" s="5">
        <v>113</v>
      </c>
      <c r="V11" s="5">
        <v>259.95</v>
      </c>
      <c r="W11" s="6">
        <f t="shared" si="0"/>
        <v>0</v>
      </c>
      <c r="X11" s="6"/>
      <c r="Y11" s="6"/>
      <c r="Z11" s="7"/>
      <c r="AA11" s="8"/>
      <c r="AB11" s="5">
        <f t="shared" si="1"/>
        <v>113</v>
      </c>
      <c r="AC11" s="5">
        <f t="shared" si="2"/>
        <v>0</v>
      </c>
      <c r="AD11" s="5">
        <f t="shared" si="3"/>
        <v>0</v>
      </c>
      <c r="DZ11">
        <v>113</v>
      </c>
      <c r="EA11">
        <v>259.95</v>
      </c>
      <c r="EC11">
        <v>113</v>
      </c>
      <c r="ED11">
        <v>259.95</v>
      </c>
      <c r="EE11">
        <v>113</v>
      </c>
      <c r="EF11">
        <v>259.95</v>
      </c>
      <c r="EG11">
        <v>113</v>
      </c>
      <c r="EH11">
        <v>259.95</v>
      </c>
      <c r="EI11">
        <v>113</v>
      </c>
      <c r="EJ11">
        <v>259.95</v>
      </c>
      <c r="EK11">
        <v>113</v>
      </c>
      <c r="EL11">
        <v>259.95</v>
      </c>
      <c r="EM11">
        <v>113</v>
      </c>
      <c r="EN11">
        <v>259.95</v>
      </c>
    </row>
    <row r="12" spans="1:144" ht="139.19999999999999" customHeight="1" x14ac:dyDescent="0.3">
      <c r="A12" s="10"/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/>
      <c r="H12" s="3"/>
      <c r="I12" s="3" t="s">
        <v>92</v>
      </c>
      <c r="J12" s="3"/>
      <c r="K12" s="3" t="s">
        <v>56</v>
      </c>
      <c r="L12" s="3" t="s">
        <v>57</v>
      </c>
      <c r="M12" s="3" t="s">
        <v>58</v>
      </c>
      <c r="N12" s="4"/>
      <c r="O12" s="4"/>
      <c r="P12" s="4"/>
      <c r="Q12" s="4"/>
      <c r="R12" s="4"/>
      <c r="S12" s="4"/>
      <c r="T12" s="4"/>
      <c r="U12" s="5">
        <v>117</v>
      </c>
      <c r="V12" s="5">
        <v>269.95</v>
      </c>
      <c r="W12" s="6">
        <f t="shared" si="0"/>
        <v>0</v>
      </c>
      <c r="X12" s="6"/>
      <c r="Y12" s="6"/>
      <c r="Z12" s="7"/>
      <c r="AA12" s="8"/>
      <c r="AB12" s="5">
        <f t="shared" si="1"/>
        <v>117</v>
      </c>
      <c r="AC12" s="5">
        <f t="shared" si="2"/>
        <v>0</v>
      </c>
      <c r="AD12" s="5">
        <f t="shared" si="3"/>
        <v>0</v>
      </c>
      <c r="DZ12">
        <v>117</v>
      </c>
      <c r="EA12">
        <v>269.95</v>
      </c>
      <c r="EC12">
        <v>117</v>
      </c>
      <c r="ED12">
        <v>269.95</v>
      </c>
      <c r="EE12">
        <v>117</v>
      </c>
      <c r="EF12">
        <v>269.95</v>
      </c>
      <c r="EG12">
        <v>117</v>
      </c>
      <c r="EH12">
        <v>269.95</v>
      </c>
      <c r="EI12">
        <v>117</v>
      </c>
      <c r="EJ12">
        <v>269.95</v>
      </c>
      <c r="EK12">
        <v>117</v>
      </c>
      <c r="EL12">
        <v>269.95</v>
      </c>
      <c r="EM12">
        <v>117</v>
      </c>
      <c r="EN12">
        <v>269.95</v>
      </c>
    </row>
    <row r="13" spans="1:144" ht="139.19999999999999" customHeight="1" x14ac:dyDescent="0.3">
      <c r="A13" s="10"/>
      <c r="B13" s="3" t="s">
        <v>122</v>
      </c>
      <c r="C13" s="3" t="s">
        <v>123</v>
      </c>
      <c r="D13" s="3" t="s">
        <v>119</v>
      </c>
      <c r="E13" s="3" t="s">
        <v>120</v>
      </c>
      <c r="F13" s="3" t="s">
        <v>124</v>
      </c>
      <c r="G13" s="3"/>
      <c r="H13" s="3"/>
      <c r="I13" s="3" t="s">
        <v>92</v>
      </c>
      <c r="J13" s="3"/>
      <c r="K13" s="3" t="s">
        <v>56</v>
      </c>
      <c r="L13" s="3" t="s">
        <v>57</v>
      </c>
      <c r="M13" s="3" t="s">
        <v>58</v>
      </c>
      <c r="N13" s="4"/>
      <c r="O13" s="4"/>
      <c r="P13" s="4"/>
      <c r="Q13" s="4"/>
      <c r="R13" s="4"/>
      <c r="S13" s="4"/>
      <c r="T13" s="4"/>
      <c r="U13" s="5">
        <v>109</v>
      </c>
      <c r="V13" s="5">
        <v>249.95</v>
      </c>
      <c r="W13" s="6">
        <f t="shared" si="0"/>
        <v>0</v>
      </c>
      <c r="X13" s="6"/>
      <c r="Y13" s="6"/>
      <c r="Z13" s="7"/>
      <c r="AA13" s="8"/>
      <c r="AB13" s="5">
        <f t="shared" si="1"/>
        <v>109</v>
      </c>
      <c r="AC13" s="5">
        <f t="shared" si="2"/>
        <v>0</v>
      </c>
      <c r="AD13" s="5">
        <f t="shared" si="3"/>
        <v>0</v>
      </c>
      <c r="DZ13">
        <v>109</v>
      </c>
      <c r="EA13">
        <v>249.95</v>
      </c>
      <c r="EC13">
        <v>109</v>
      </c>
      <c r="ED13">
        <v>249.95</v>
      </c>
      <c r="EE13">
        <v>109</v>
      </c>
      <c r="EF13">
        <v>249.95</v>
      </c>
      <c r="EG13">
        <v>109</v>
      </c>
      <c r="EH13">
        <v>249.95</v>
      </c>
      <c r="EI13">
        <v>109</v>
      </c>
      <c r="EJ13">
        <v>249.95</v>
      </c>
      <c r="EK13">
        <v>109</v>
      </c>
      <c r="EL13">
        <v>249.95</v>
      </c>
      <c r="EM13">
        <v>109</v>
      </c>
      <c r="EN13">
        <v>249.95</v>
      </c>
    </row>
    <row r="14" spans="1:144" ht="139.19999999999999" customHeight="1" x14ac:dyDescent="0.3">
      <c r="A14" s="10"/>
      <c r="B14" s="3" t="s">
        <v>125</v>
      </c>
      <c r="C14" s="3" t="s">
        <v>126</v>
      </c>
      <c r="D14" s="3" t="s">
        <v>75</v>
      </c>
      <c r="E14" s="3" t="s">
        <v>76</v>
      </c>
      <c r="F14" s="3" t="s">
        <v>127</v>
      </c>
      <c r="G14" s="3"/>
      <c r="H14" s="3"/>
      <c r="I14" s="3" t="s">
        <v>55</v>
      </c>
      <c r="J14" s="3"/>
      <c r="K14" s="3" t="s">
        <v>56</v>
      </c>
      <c r="L14" s="3" t="s">
        <v>57</v>
      </c>
      <c r="M14" s="3" t="s">
        <v>58</v>
      </c>
      <c r="N14" s="4"/>
      <c r="O14" s="4"/>
      <c r="P14" s="4"/>
      <c r="Q14" s="4"/>
      <c r="R14" s="4"/>
      <c r="S14" s="4"/>
      <c r="T14" s="4"/>
      <c r="U14" s="5">
        <v>130</v>
      </c>
      <c r="V14" s="5">
        <v>299.95</v>
      </c>
      <c r="W14" s="6">
        <f t="shared" si="0"/>
        <v>0</v>
      </c>
      <c r="X14" s="6"/>
      <c r="Y14" s="6"/>
      <c r="Z14" s="7"/>
      <c r="AA14" s="8"/>
      <c r="AB14" s="5">
        <f t="shared" si="1"/>
        <v>130</v>
      </c>
      <c r="AC14" s="5">
        <f t="shared" si="2"/>
        <v>0</v>
      </c>
      <c r="AD14" s="5">
        <f t="shared" si="3"/>
        <v>0</v>
      </c>
      <c r="DZ14">
        <v>130</v>
      </c>
      <c r="EA14">
        <v>299.95</v>
      </c>
      <c r="EC14">
        <v>130</v>
      </c>
      <c r="ED14">
        <v>299.95</v>
      </c>
      <c r="EE14">
        <v>130</v>
      </c>
      <c r="EF14">
        <v>299.95</v>
      </c>
      <c r="EG14">
        <v>130</v>
      </c>
      <c r="EH14">
        <v>299.95</v>
      </c>
      <c r="EI14">
        <v>130</v>
      </c>
      <c r="EJ14">
        <v>299.95</v>
      </c>
      <c r="EK14">
        <v>130</v>
      </c>
      <c r="EL14">
        <v>299.95</v>
      </c>
      <c r="EM14">
        <v>130</v>
      </c>
      <c r="EN14">
        <v>299.95</v>
      </c>
    </row>
    <row r="15" spans="1:144" ht="139.19999999999999" customHeight="1" x14ac:dyDescent="0.3">
      <c r="A15" s="10"/>
      <c r="B15" s="3" t="s">
        <v>128</v>
      </c>
      <c r="C15" s="3" t="s">
        <v>129</v>
      </c>
      <c r="D15" s="3" t="s">
        <v>75</v>
      </c>
      <c r="E15" s="3" t="s">
        <v>76</v>
      </c>
      <c r="F15" s="3" t="s">
        <v>130</v>
      </c>
      <c r="G15" s="3"/>
      <c r="H15" s="3"/>
      <c r="I15" s="3" t="s">
        <v>55</v>
      </c>
      <c r="J15" s="3"/>
      <c r="K15" s="3" t="s">
        <v>56</v>
      </c>
      <c r="L15" s="3" t="s">
        <v>57</v>
      </c>
      <c r="M15" s="3" t="s">
        <v>58</v>
      </c>
      <c r="N15" s="4"/>
      <c r="O15" s="4"/>
      <c r="P15" s="4"/>
      <c r="Q15" s="4"/>
      <c r="R15" s="4"/>
      <c r="S15" s="4"/>
      <c r="T15" s="4"/>
      <c r="U15" s="5">
        <v>152</v>
      </c>
      <c r="V15" s="5">
        <v>349.95</v>
      </c>
      <c r="W15" s="6">
        <f t="shared" si="0"/>
        <v>0</v>
      </c>
      <c r="X15" s="6"/>
      <c r="Y15" s="6"/>
      <c r="Z15" s="7"/>
      <c r="AA15" s="8"/>
      <c r="AB15" s="5">
        <f t="shared" si="1"/>
        <v>152</v>
      </c>
      <c r="AC15" s="5">
        <f t="shared" si="2"/>
        <v>0</v>
      </c>
      <c r="AD15" s="5">
        <f t="shared" si="3"/>
        <v>0</v>
      </c>
      <c r="DZ15">
        <v>152</v>
      </c>
      <c r="EA15">
        <v>349.95</v>
      </c>
      <c r="EC15">
        <v>152</v>
      </c>
      <c r="ED15">
        <v>349.95</v>
      </c>
      <c r="EE15">
        <v>152</v>
      </c>
      <c r="EF15">
        <v>349.95</v>
      </c>
      <c r="EG15">
        <v>152</v>
      </c>
      <c r="EH15">
        <v>349.95</v>
      </c>
      <c r="EI15">
        <v>152</v>
      </c>
      <c r="EJ15">
        <v>349.95</v>
      </c>
      <c r="EK15">
        <v>152</v>
      </c>
      <c r="EL15">
        <v>349.95</v>
      </c>
      <c r="EM15">
        <v>152</v>
      </c>
      <c r="EN15">
        <v>349.95</v>
      </c>
    </row>
    <row r="16" spans="1:144" ht="139.19999999999999" customHeight="1" x14ac:dyDescent="0.3">
      <c r="A16" s="10"/>
      <c r="B16" s="3" t="s">
        <v>131</v>
      </c>
      <c r="C16" s="3" t="s">
        <v>132</v>
      </c>
      <c r="D16" s="3" t="s">
        <v>133</v>
      </c>
      <c r="E16" s="3" t="s">
        <v>134</v>
      </c>
      <c r="F16" s="3" t="s">
        <v>135</v>
      </c>
      <c r="G16" s="3"/>
      <c r="H16" s="3"/>
      <c r="I16" s="3" t="s">
        <v>55</v>
      </c>
      <c r="J16" s="3"/>
      <c r="K16" s="3" t="s">
        <v>56</v>
      </c>
      <c r="L16" s="3" t="s">
        <v>57</v>
      </c>
      <c r="M16" s="3" t="s">
        <v>58</v>
      </c>
      <c r="N16" s="4"/>
      <c r="O16" s="4"/>
      <c r="P16" s="4"/>
      <c r="Q16" s="4"/>
      <c r="R16" s="4"/>
      <c r="S16" s="4"/>
      <c r="T16" s="4"/>
      <c r="U16" s="5">
        <v>109</v>
      </c>
      <c r="V16" s="5">
        <v>249.95</v>
      </c>
      <c r="W16" s="6">
        <f t="shared" si="0"/>
        <v>0</v>
      </c>
      <c r="X16" s="6"/>
      <c r="Y16" s="6"/>
      <c r="Z16" s="7"/>
      <c r="AA16" s="8"/>
      <c r="AB16" s="5">
        <f t="shared" si="1"/>
        <v>109</v>
      </c>
      <c r="AC16" s="5">
        <f t="shared" si="2"/>
        <v>0</v>
      </c>
      <c r="AD16" s="5">
        <f t="shared" si="3"/>
        <v>0</v>
      </c>
      <c r="DZ16">
        <v>109</v>
      </c>
      <c r="EA16">
        <v>249.95</v>
      </c>
      <c r="EC16">
        <v>109</v>
      </c>
      <c r="ED16">
        <v>249.95</v>
      </c>
      <c r="EE16">
        <v>109</v>
      </c>
      <c r="EF16">
        <v>249.95</v>
      </c>
      <c r="EG16">
        <v>109</v>
      </c>
      <c r="EH16">
        <v>249.95</v>
      </c>
      <c r="EI16">
        <v>109</v>
      </c>
      <c r="EJ16">
        <v>249.95</v>
      </c>
      <c r="EK16">
        <v>109</v>
      </c>
      <c r="EL16">
        <v>249.95</v>
      </c>
      <c r="EM16">
        <v>109</v>
      </c>
      <c r="EN16">
        <v>249.95</v>
      </c>
    </row>
    <row r="17" spans="1:144" ht="139.19999999999999" customHeight="1" x14ac:dyDescent="0.3">
      <c r="A17" s="10"/>
      <c r="B17" s="3" t="s">
        <v>136</v>
      </c>
      <c r="C17" s="3" t="s">
        <v>137</v>
      </c>
      <c r="D17" s="3" t="s">
        <v>133</v>
      </c>
      <c r="E17" s="3" t="s">
        <v>134</v>
      </c>
      <c r="F17" s="3" t="s">
        <v>138</v>
      </c>
      <c r="G17" s="3"/>
      <c r="H17" s="3"/>
      <c r="I17" s="3" t="s">
        <v>55</v>
      </c>
      <c r="J17" s="3"/>
      <c r="K17" s="3" t="s">
        <v>56</v>
      </c>
      <c r="L17" s="3" t="s">
        <v>57</v>
      </c>
      <c r="M17" s="3" t="s">
        <v>58</v>
      </c>
      <c r="N17" s="4"/>
      <c r="O17" s="4"/>
      <c r="P17" s="4"/>
      <c r="Q17" s="4"/>
      <c r="R17" s="4"/>
      <c r="S17" s="4"/>
      <c r="T17" s="4"/>
      <c r="U17" s="5">
        <v>117</v>
      </c>
      <c r="V17" s="5">
        <v>269.95</v>
      </c>
      <c r="W17" s="6">
        <f t="shared" si="0"/>
        <v>0</v>
      </c>
      <c r="X17" s="6"/>
      <c r="Y17" s="6"/>
      <c r="Z17" s="7"/>
      <c r="AA17" s="8"/>
      <c r="AB17" s="5">
        <f t="shared" si="1"/>
        <v>117</v>
      </c>
      <c r="AC17" s="5">
        <f t="shared" si="2"/>
        <v>0</v>
      </c>
      <c r="AD17" s="5">
        <f t="shared" si="3"/>
        <v>0</v>
      </c>
      <c r="DZ17">
        <v>117</v>
      </c>
      <c r="EA17">
        <v>269.95</v>
      </c>
      <c r="EC17">
        <v>117</v>
      </c>
      <c r="ED17">
        <v>269.95</v>
      </c>
      <c r="EE17">
        <v>117</v>
      </c>
      <c r="EF17">
        <v>269.95</v>
      </c>
      <c r="EG17">
        <v>117</v>
      </c>
      <c r="EH17">
        <v>269.95</v>
      </c>
      <c r="EI17">
        <v>117</v>
      </c>
      <c r="EJ17">
        <v>269.95</v>
      </c>
      <c r="EK17">
        <v>117</v>
      </c>
      <c r="EL17">
        <v>269.95</v>
      </c>
      <c r="EM17">
        <v>117</v>
      </c>
      <c r="EN17">
        <v>269.95</v>
      </c>
    </row>
    <row r="18" spans="1:144" ht="139.19999999999999" customHeight="1" x14ac:dyDescent="0.3">
      <c r="A18" s="10"/>
      <c r="B18" s="3" t="s">
        <v>139</v>
      </c>
      <c r="C18" s="3" t="s">
        <v>140</v>
      </c>
      <c r="D18" s="3" t="s">
        <v>52</v>
      </c>
      <c r="E18" s="3" t="s">
        <v>53</v>
      </c>
      <c r="F18" s="3" t="s">
        <v>141</v>
      </c>
      <c r="G18" s="3"/>
      <c r="H18" s="3"/>
      <c r="I18" s="3" t="s">
        <v>142</v>
      </c>
      <c r="J18" s="3"/>
      <c r="K18" s="3" t="s">
        <v>56</v>
      </c>
      <c r="L18" s="3" t="s">
        <v>84</v>
      </c>
      <c r="M18" s="3" t="s">
        <v>58</v>
      </c>
      <c r="N18" s="4"/>
      <c r="O18" s="4"/>
      <c r="P18" s="4"/>
      <c r="Q18" s="4"/>
      <c r="R18" s="4"/>
      <c r="S18" s="4"/>
      <c r="T18" s="4"/>
      <c r="U18" s="5">
        <v>74</v>
      </c>
      <c r="V18" s="5">
        <v>169.95</v>
      </c>
      <c r="W18" s="6">
        <f t="shared" si="0"/>
        <v>0</v>
      </c>
      <c r="X18" s="6"/>
      <c r="Y18" s="6"/>
      <c r="Z18" s="7"/>
      <c r="AA18" s="8"/>
      <c r="AB18" s="5">
        <f t="shared" si="1"/>
        <v>74</v>
      </c>
      <c r="AC18" s="5">
        <f t="shared" si="2"/>
        <v>0</v>
      </c>
      <c r="AD18" s="5">
        <f t="shared" si="3"/>
        <v>0</v>
      </c>
      <c r="DZ18">
        <v>74</v>
      </c>
      <c r="EA18">
        <v>169.95</v>
      </c>
      <c r="EC18">
        <v>74</v>
      </c>
      <c r="ED18">
        <v>169.95</v>
      </c>
      <c r="EE18">
        <v>74</v>
      </c>
      <c r="EF18">
        <v>169.95</v>
      </c>
      <c r="EG18">
        <v>74</v>
      </c>
      <c r="EH18">
        <v>169.95</v>
      </c>
      <c r="EI18">
        <v>74</v>
      </c>
      <c r="EJ18">
        <v>169.95</v>
      </c>
      <c r="EK18">
        <v>74</v>
      </c>
      <c r="EL18">
        <v>169.95</v>
      </c>
      <c r="EM18">
        <v>74</v>
      </c>
      <c r="EN18">
        <v>169.95</v>
      </c>
    </row>
    <row r="19" spans="1:144" ht="139.19999999999999" customHeight="1" x14ac:dyDescent="0.3">
      <c r="A19" s="10"/>
      <c r="B19" s="3" t="s">
        <v>143</v>
      </c>
      <c r="C19" s="3" t="s">
        <v>144</v>
      </c>
      <c r="D19" s="3" t="s">
        <v>52</v>
      </c>
      <c r="E19" s="3" t="s">
        <v>53</v>
      </c>
      <c r="F19" s="3" t="s">
        <v>145</v>
      </c>
      <c r="G19" s="3"/>
      <c r="H19" s="3"/>
      <c r="I19" s="3" t="s">
        <v>142</v>
      </c>
      <c r="J19" s="3"/>
      <c r="K19" s="3" t="s">
        <v>56</v>
      </c>
      <c r="L19" s="3" t="s">
        <v>146</v>
      </c>
      <c r="M19" s="3" t="s">
        <v>58</v>
      </c>
      <c r="N19" s="4"/>
      <c r="O19" s="4"/>
      <c r="P19" s="4"/>
      <c r="Q19" s="4"/>
      <c r="R19" s="4"/>
      <c r="S19" s="4"/>
      <c r="T19" s="4"/>
      <c r="U19" s="5">
        <v>78</v>
      </c>
      <c r="V19" s="5">
        <v>179.95</v>
      </c>
      <c r="W19" s="6">
        <f t="shared" si="0"/>
        <v>0</v>
      </c>
      <c r="X19" s="6"/>
      <c r="Y19" s="6"/>
      <c r="Z19" s="7"/>
      <c r="AA19" s="8"/>
      <c r="AB19" s="5">
        <f t="shared" si="1"/>
        <v>78</v>
      </c>
      <c r="AC19" s="5">
        <f t="shared" si="2"/>
        <v>0</v>
      </c>
      <c r="AD19" s="5">
        <f t="shared" si="3"/>
        <v>0</v>
      </c>
      <c r="DZ19">
        <v>78</v>
      </c>
      <c r="EA19">
        <v>179.95</v>
      </c>
      <c r="EC19">
        <v>78</v>
      </c>
      <c r="ED19">
        <v>179.95</v>
      </c>
      <c r="EE19">
        <v>78</v>
      </c>
      <c r="EF19">
        <v>179.95</v>
      </c>
      <c r="EG19">
        <v>78</v>
      </c>
      <c r="EH19">
        <v>179.95</v>
      </c>
      <c r="EI19">
        <v>78</v>
      </c>
      <c r="EJ19">
        <v>179.95</v>
      </c>
      <c r="EK19">
        <v>78</v>
      </c>
      <c r="EL19">
        <v>179.95</v>
      </c>
      <c r="EM19">
        <v>78</v>
      </c>
      <c r="EN19">
        <v>179.95</v>
      </c>
    </row>
    <row r="20" spans="1:144" ht="139.19999999999999" customHeight="1" x14ac:dyDescent="0.3">
      <c r="A20" s="11"/>
      <c r="B20" s="12" t="s">
        <v>147</v>
      </c>
      <c r="C20" s="12" t="s">
        <v>148</v>
      </c>
      <c r="D20" s="12" t="s">
        <v>52</v>
      </c>
      <c r="E20" s="12" t="s">
        <v>53</v>
      </c>
      <c r="F20" s="12" t="s">
        <v>149</v>
      </c>
      <c r="G20" s="12"/>
      <c r="H20" s="12"/>
      <c r="I20" s="12" t="s">
        <v>142</v>
      </c>
      <c r="J20" s="12"/>
      <c r="K20" s="12" t="s">
        <v>56</v>
      </c>
      <c r="L20" s="12" t="s">
        <v>57</v>
      </c>
      <c r="M20" s="12" t="s">
        <v>58</v>
      </c>
      <c r="N20" s="13"/>
      <c r="O20" s="13"/>
      <c r="P20" s="13"/>
      <c r="Q20" s="13"/>
      <c r="R20" s="13"/>
      <c r="S20" s="13"/>
      <c r="T20" s="13"/>
      <c r="U20" s="14">
        <v>130</v>
      </c>
      <c r="V20" s="14">
        <v>299.95</v>
      </c>
      <c r="W20" s="15">
        <f t="shared" si="0"/>
        <v>0</v>
      </c>
      <c r="X20" s="15"/>
      <c r="Y20" s="15"/>
      <c r="Z20" s="16"/>
      <c r="AA20" s="17"/>
      <c r="AB20" s="14">
        <f t="shared" si="1"/>
        <v>130</v>
      </c>
      <c r="AC20" s="14">
        <f t="shared" si="2"/>
        <v>0</v>
      </c>
      <c r="AD20" s="14">
        <f t="shared" si="3"/>
        <v>0</v>
      </c>
      <c r="DZ20">
        <v>130</v>
      </c>
      <c r="EA20">
        <v>299.95</v>
      </c>
      <c r="EC20">
        <v>130</v>
      </c>
      <c r="ED20">
        <v>299.95</v>
      </c>
      <c r="EE20">
        <v>130</v>
      </c>
      <c r="EF20">
        <v>299.95</v>
      </c>
      <c r="EG20">
        <v>130</v>
      </c>
      <c r="EH20">
        <v>299.95</v>
      </c>
      <c r="EI20">
        <v>130</v>
      </c>
      <c r="EJ20">
        <v>299.95</v>
      </c>
      <c r="EK20">
        <v>130</v>
      </c>
      <c r="EL20">
        <v>299.95</v>
      </c>
      <c r="EM20">
        <v>130</v>
      </c>
      <c r="EN20">
        <v>299.95</v>
      </c>
    </row>
    <row r="21" spans="1:144" ht="18" x14ac:dyDescent="0.35">
      <c r="A21" s="20" t="s">
        <v>93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2"/>
      <c r="P21" s="22"/>
      <c r="Q21" s="22"/>
      <c r="R21" s="22"/>
      <c r="S21" s="22"/>
      <c r="T21" s="22"/>
      <c r="U21" s="18"/>
      <c r="V21" s="18"/>
      <c r="W21" s="22">
        <f>SUM(W8:W20)</f>
        <v>0</v>
      </c>
      <c r="X21" s="22" t="s">
        <v>94</v>
      </c>
      <c r="Y21" s="22"/>
      <c r="Z21" s="23"/>
      <c r="AA21" s="24"/>
      <c r="AB21" s="18"/>
      <c r="AC21" s="18">
        <f>SUM(AC8:AC20)+Z21</f>
        <v>0</v>
      </c>
      <c r="AD21" s="19">
        <f>SUM(AD8:AD20)</f>
        <v>0</v>
      </c>
    </row>
  </sheetData>
  <sheetProtection password="ED13" sheet="1" formatCells="0" formatColumns="0" formatRows="0" insertColumns="0" insertRows="0" insertHyperlinks="0" deleteColumns="0" deleteRows="0" sort="0" autoFilter="0" pivotTables="0"/>
  <autoFilter ref="A7:AD20" xr:uid="{00000000-0009-0000-0000-000001000000}"/>
  <mergeCells count="2">
    <mergeCell ref="N3:AG3"/>
    <mergeCell ref="N4:AG4"/>
  </mergeCells>
  <dataValidations count="1">
    <dataValidation type="whole" allowBlank="1" showDropDown="1" showErrorMessage="1" errorTitle="Input error" error="Quantity must be a whole number greater than or equal to 0." sqref="B2 N8:T20" xr:uid="{00000000-0002-0000-0100-000000000000}">
      <formula1>0</formula1>
      <formula2>999999999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N23"/>
  <sheetViews>
    <sheetView workbookViewId="0">
      <pane xSplit="4" ySplit="7" topLeftCell="I8" activePane="bottomRight" state="frozen"/>
      <selection pane="topRight"/>
      <selection pane="bottomLeft"/>
      <selection pane="bottomRight" activeCell="Y1" activeCellId="8" sqref="E1:E1048576 F1:F1048576 G1:G1048576 H1:H1048576 J1:J1048576 K1:K1048576 N1:N1048576 X1:X1048576 Y1:AA1048576"/>
    </sheetView>
  </sheetViews>
  <sheetFormatPr defaultRowHeight="15.6" x14ac:dyDescent="0.3"/>
  <cols>
    <col min="1" max="1" width="17.69921875" customWidth="1"/>
    <col min="2" max="2" width="27.8984375" bestFit="1" customWidth="1"/>
    <col min="3" max="3" width="13.19921875" bestFit="1" customWidth="1"/>
    <col min="4" max="4" width="7.5" bestFit="1" customWidth="1"/>
    <col min="5" max="5" width="10.5" hidden="1" customWidth="1"/>
    <col min="6" max="6" width="9.19921875" hidden="1" customWidth="1"/>
    <col min="7" max="7" width="10.8984375" hidden="1" customWidth="1"/>
    <col min="8" max="8" width="9.3984375" hidden="1" customWidth="1"/>
    <col min="9" max="9" width="15.796875" bestFit="1" customWidth="1"/>
    <col min="10" max="10" width="11.3984375" hidden="1" customWidth="1"/>
    <col min="11" max="11" width="8.8984375" hidden="1" customWidth="1"/>
    <col min="12" max="12" width="12.19921875" bestFit="1" customWidth="1"/>
    <col min="13" max="13" width="17.69921875" bestFit="1" customWidth="1"/>
    <col min="14" max="14" width="8" hidden="1" customWidth="1"/>
    <col min="15" max="15" width="6.69921875" customWidth="1"/>
    <col min="16" max="16" width="5.5" customWidth="1"/>
    <col min="17" max="17" width="4.296875" customWidth="1"/>
    <col min="18" max="18" width="5.09765625" customWidth="1"/>
    <col min="19" max="19" width="4.296875" customWidth="1"/>
    <col min="20" max="20" width="5.5" customWidth="1"/>
    <col min="21" max="21" width="16" bestFit="1" customWidth="1"/>
    <col min="22" max="22" width="17" bestFit="1" customWidth="1"/>
    <col min="23" max="23" width="5.3984375" bestFit="1" customWidth="1"/>
    <col min="24" max="24" width="26" hidden="1" customWidth="1"/>
    <col min="25" max="25" width="14.5" hidden="1" customWidth="1"/>
    <col min="26" max="26" width="8.59765625" hidden="1" customWidth="1"/>
    <col min="27" max="27" width="12" hidden="1" customWidth="1"/>
    <col min="28" max="28" width="19.3984375" bestFit="1" customWidth="1"/>
    <col min="29" max="29" width="21.09765625" bestFit="1" customWidth="1"/>
    <col min="30" max="30" width="16.8984375" bestFit="1" customWidth="1"/>
    <col min="131" max="144" width="9.09765625" hidden="1"/>
  </cols>
  <sheetData>
    <row r="1" spans="1:144" x14ac:dyDescent="0.3">
      <c r="A1" s="1" t="s">
        <v>0</v>
      </c>
      <c r="B1" s="1" t="s">
        <v>1</v>
      </c>
      <c r="J1" s="2" t="s">
        <v>2</v>
      </c>
      <c r="K1" s="2">
        <v>212796</v>
      </c>
    </row>
    <row r="2" spans="1:144" x14ac:dyDescent="0.3">
      <c r="A2" s="1" t="s">
        <v>3</v>
      </c>
      <c r="B2" s="1" t="s">
        <v>150</v>
      </c>
      <c r="J2" s="2">
        <v>0</v>
      </c>
      <c r="K2" s="2">
        <v>320385</v>
      </c>
    </row>
    <row r="3" spans="1:144" x14ac:dyDescent="0.3">
      <c r="A3" s="1" t="s">
        <v>5</v>
      </c>
      <c r="B3" s="1" t="s">
        <v>151</v>
      </c>
      <c r="J3" s="2">
        <v>19340</v>
      </c>
      <c r="K3" s="2">
        <v>587844</v>
      </c>
      <c r="N3" s="37" t="s">
        <v>7</v>
      </c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</row>
    <row r="4" spans="1:144" x14ac:dyDescent="0.3">
      <c r="A4" s="1" t="s">
        <v>8</v>
      </c>
      <c r="B4" s="1" t="s">
        <v>152</v>
      </c>
      <c r="J4" s="2" t="s">
        <v>10</v>
      </c>
      <c r="K4" s="2">
        <v>1</v>
      </c>
      <c r="N4" s="37" t="s">
        <v>11</v>
      </c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</row>
    <row r="5" spans="1:144" x14ac:dyDescent="0.3">
      <c r="A5" s="1" t="s">
        <v>12</v>
      </c>
      <c r="B5" s="1" t="s">
        <v>153</v>
      </c>
      <c r="J5" s="2">
        <v>466125</v>
      </c>
    </row>
    <row r="6" spans="1:144" x14ac:dyDescent="0.3">
      <c r="A6" s="1" t="s">
        <v>14</v>
      </c>
      <c r="B6" s="1" t="s">
        <v>15</v>
      </c>
      <c r="J6" s="2">
        <v>113808</v>
      </c>
    </row>
    <row r="7" spans="1:144" x14ac:dyDescent="0.3">
      <c r="A7" s="1" t="s">
        <v>16</v>
      </c>
      <c r="B7" s="1" t="s">
        <v>17</v>
      </c>
      <c r="C7" s="1" t="s">
        <v>18</v>
      </c>
      <c r="D7" s="1" t="s">
        <v>19</v>
      </c>
      <c r="E7" s="1" t="s">
        <v>20</v>
      </c>
      <c r="F7" s="1" t="s">
        <v>21</v>
      </c>
      <c r="G7" s="1" t="s">
        <v>22</v>
      </c>
      <c r="H7" s="1" t="s">
        <v>23</v>
      </c>
      <c r="I7" s="1" t="s">
        <v>24</v>
      </c>
      <c r="J7" s="1" t="s">
        <v>25</v>
      </c>
      <c r="K7" s="1" t="s">
        <v>26</v>
      </c>
      <c r="L7" s="1" t="s">
        <v>27</v>
      </c>
      <c r="M7" s="1" t="s">
        <v>28</v>
      </c>
      <c r="N7" s="1" t="s">
        <v>29</v>
      </c>
      <c r="O7" s="1" t="s">
        <v>30</v>
      </c>
      <c r="P7" s="1" t="s">
        <v>31</v>
      </c>
      <c r="Q7" s="1" t="s">
        <v>32</v>
      </c>
      <c r="R7" s="1" t="s">
        <v>33</v>
      </c>
      <c r="S7" s="1" t="s">
        <v>34</v>
      </c>
      <c r="T7" s="1" t="s">
        <v>35</v>
      </c>
      <c r="U7" s="1" t="s">
        <v>36</v>
      </c>
      <c r="V7" s="1" t="s">
        <v>37</v>
      </c>
      <c r="W7" s="1" t="s">
        <v>38</v>
      </c>
      <c r="X7" s="1" t="s">
        <v>39</v>
      </c>
      <c r="Y7" s="1" t="s">
        <v>40</v>
      </c>
      <c r="Z7" s="1" t="s">
        <v>41</v>
      </c>
      <c r="AA7" s="1" t="s">
        <v>42</v>
      </c>
      <c r="AB7" s="1" t="s">
        <v>43</v>
      </c>
      <c r="AC7" s="1" t="s">
        <v>44</v>
      </c>
      <c r="AD7" s="1" t="s">
        <v>45</v>
      </c>
      <c r="DZ7" t="s">
        <v>46</v>
      </c>
      <c r="EA7" t="s">
        <v>47</v>
      </c>
      <c r="EC7" t="s">
        <v>48</v>
      </c>
      <c r="ED7" t="s">
        <v>49</v>
      </c>
      <c r="EE7" t="s">
        <v>48</v>
      </c>
      <c r="EF7" t="s">
        <v>49</v>
      </c>
      <c r="EG7" t="s">
        <v>48</v>
      </c>
      <c r="EH7" t="s">
        <v>49</v>
      </c>
      <c r="EI7" t="s">
        <v>48</v>
      </c>
      <c r="EJ7" t="s">
        <v>49</v>
      </c>
      <c r="EK7" t="s">
        <v>48</v>
      </c>
      <c r="EL7" t="s">
        <v>49</v>
      </c>
      <c r="EM7" t="s">
        <v>48</v>
      </c>
      <c r="EN7" t="s">
        <v>49</v>
      </c>
    </row>
    <row r="8" spans="1:144" ht="139.19999999999999" customHeight="1" x14ac:dyDescent="0.3">
      <c r="A8" s="9"/>
      <c r="B8" s="3" t="s">
        <v>154</v>
      </c>
      <c r="C8" s="3" t="s">
        <v>155</v>
      </c>
      <c r="D8" s="3" t="s">
        <v>133</v>
      </c>
      <c r="E8" s="3" t="s">
        <v>134</v>
      </c>
      <c r="F8" s="3" t="s">
        <v>156</v>
      </c>
      <c r="G8" s="3"/>
      <c r="H8" s="3"/>
      <c r="I8" s="3" t="s">
        <v>157</v>
      </c>
      <c r="J8" s="3"/>
      <c r="K8" s="3" t="s">
        <v>56</v>
      </c>
      <c r="L8" s="3" t="s">
        <v>84</v>
      </c>
      <c r="M8" s="3" t="s">
        <v>58</v>
      </c>
      <c r="N8" s="4"/>
      <c r="O8" s="4"/>
      <c r="P8" s="4"/>
      <c r="Q8" s="4"/>
      <c r="R8" s="4"/>
      <c r="S8" s="4"/>
      <c r="T8" s="4"/>
      <c r="U8" s="5">
        <v>78</v>
      </c>
      <c r="V8" s="5">
        <v>179.95</v>
      </c>
      <c r="W8" s="6">
        <f t="shared" ref="W8:W22" si="0">(SUM(N8:T8))</f>
        <v>0</v>
      </c>
      <c r="X8" s="6"/>
      <c r="Y8" s="6"/>
      <c r="Z8" s="7"/>
      <c r="AA8" s="8"/>
      <c r="AB8" s="5">
        <f t="shared" ref="AB8:AB22" si="1">IF(W8&gt;0, IF(OR(NOT(ISERROR(SEARCH("-", U8))), NOT(ISERROR(SEARCH("-", IF(ISBLANK(Z8),0,Z8))))),FIXED(FIXED(IF(NOT(ISERROR(SEARCH("-", U8))), TRIM(LEFT(U8, SEARCH("-", U8, 1)-1)), U8), 2, FALSE) - FIXED(IF(NOT(ISERROR(SEARCH("-", IF(ISBLANK(Z8),0,Z8)))), TRIM(LEFT(IF(ISBLANK(Z8),0,Z8), SEARCH("-", IF(ISBLANK(Z8),0,Z8), 1)-1)), IF(ISBLANK(Z8),0,Z8)), 2, FALSE), 2, FALSE)&amp;" - "&amp;FIXED(FIXED(IF(NOT(ISERROR(SEARCH("-", U8))), TRIM(RIGHT(U8, SEARCH("-", U8, 1)-1)), U8), 2, FALSE) - FIXED(IF(NOT(ISERROR(SEARCH("-", IF(ISBLANK(Z8),0,Z8)))), TRIM(RIGHT(IF(ISBLANK(Z8),0,Z8), SEARCH("-", IF(ISBLANK(Z8),0,Z8), 1)-1)), IF(ISBLANK(Z8),0,Z8)), 2, FALSE), 2, FALSE),FIXED(U8-IF(ISBLANK(Z8),0,Z8), 2, FALSE)), U8)</f>
        <v>78</v>
      </c>
      <c r="AC8" s="5">
        <f t="shared" ref="AC8:AC22" si="2">SUM(O8*EC8,P8*EE8,Q8*EG8,R8*EI8,S8*EK8,T8*EM8,N8*DZ8)*(1-AA8)</f>
        <v>0</v>
      </c>
      <c r="AD8" s="5">
        <f t="shared" ref="AD8:AD22" si="3">SUM(O8*ED8,P8*EF8,Q8*EH8,R8*EJ8,S8*EL8,T8*EN8,N8*EA8)</f>
        <v>0</v>
      </c>
      <c r="DZ8">
        <v>78</v>
      </c>
      <c r="EA8">
        <v>179.95</v>
      </c>
      <c r="EC8">
        <v>78</v>
      </c>
      <c r="ED8">
        <v>179.95</v>
      </c>
      <c r="EE8">
        <v>78</v>
      </c>
      <c r="EF8">
        <v>179.95</v>
      </c>
      <c r="EG8">
        <v>78</v>
      </c>
      <c r="EH8">
        <v>179.95</v>
      </c>
      <c r="EI8">
        <v>78</v>
      </c>
      <c r="EJ8">
        <v>179.95</v>
      </c>
      <c r="EK8">
        <v>78</v>
      </c>
      <c r="EL8">
        <v>179.95</v>
      </c>
      <c r="EM8">
        <v>78</v>
      </c>
      <c r="EN8">
        <v>179.95</v>
      </c>
    </row>
    <row r="9" spans="1:144" ht="139.19999999999999" customHeight="1" x14ac:dyDescent="0.3">
      <c r="A9" s="10"/>
      <c r="B9" s="3" t="s">
        <v>158</v>
      </c>
      <c r="C9" s="3" t="s">
        <v>159</v>
      </c>
      <c r="D9" s="3" t="s">
        <v>133</v>
      </c>
      <c r="E9" s="3" t="s">
        <v>134</v>
      </c>
      <c r="F9" s="3" t="s">
        <v>160</v>
      </c>
      <c r="G9" s="3"/>
      <c r="H9" s="3"/>
      <c r="I9" s="3" t="s">
        <v>157</v>
      </c>
      <c r="J9" s="3"/>
      <c r="K9" s="3" t="s">
        <v>56</v>
      </c>
      <c r="L9" s="3" t="s">
        <v>88</v>
      </c>
      <c r="M9" s="3" t="s">
        <v>58</v>
      </c>
      <c r="N9" s="4"/>
      <c r="O9" s="4"/>
      <c r="P9" s="4"/>
      <c r="Q9" s="4"/>
      <c r="R9" s="4"/>
      <c r="S9" s="4"/>
      <c r="T9" s="4"/>
      <c r="U9" s="5">
        <v>87</v>
      </c>
      <c r="V9" s="5">
        <v>199.95</v>
      </c>
      <c r="W9" s="6">
        <f t="shared" si="0"/>
        <v>0</v>
      </c>
      <c r="X9" s="6"/>
      <c r="Y9" s="6"/>
      <c r="Z9" s="7"/>
      <c r="AA9" s="8"/>
      <c r="AB9" s="5">
        <f t="shared" si="1"/>
        <v>87</v>
      </c>
      <c r="AC9" s="5">
        <f t="shared" si="2"/>
        <v>0</v>
      </c>
      <c r="AD9" s="5">
        <f t="shared" si="3"/>
        <v>0</v>
      </c>
      <c r="DZ9">
        <v>87</v>
      </c>
      <c r="EA9">
        <v>199.95</v>
      </c>
      <c r="EC9">
        <v>87</v>
      </c>
      <c r="ED9">
        <v>199.95</v>
      </c>
      <c r="EE9">
        <v>87</v>
      </c>
      <c r="EF9">
        <v>199.95</v>
      </c>
      <c r="EG9">
        <v>87</v>
      </c>
      <c r="EH9">
        <v>199.95</v>
      </c>
      <c r="EI9">
        <v>87</v>
      </c>
      <c r="EJ9">
        <v>199.95</v>
      </c>
      <c r="EK9">
        <v>87</v>
      </c>
      <c r="EL9">
        <v>199.95</v>
      </c>
      <c r="EM9">
        <v>87</v>
      </c>
      <c r="EN9">
        <v>199.95</v>
      </c>
    </row>
    <row r="10" spans="1:144" x14ac:dyDescent="0.3">
      <c r="A10" s="10"/>
      <c r="B10" s="3" t="s">
        <v>161</v>
      </c>
      <c r="C10" s="3" t="s">
        <v>162</v>
      </c>
      <c r="D10" s="3" t="s">
        <v>133</v>
      </c>
      <c r="E10" s="3" t="s">
        <v>134</v>
      </c>
      <c r="F10" s="3" t="s">
        <v>163</v>
      </c>
      <c r="G10" s="3"/>
      <c r="H10" s="3"/>
      <c r="I10" s="3" t="s">
        <v>157</v>
      </c>
      <c r="J10" s="3"/>
      <c r="K10" s="3" t="s">
        <v>56</v>
      </c>
      <c r="L10" s="3" t="s">
        <v>57</v>
      </c>
      <c r="M10" s="3" t="s">
        <v>58</v>
      </c>
      <c r="N10" s="4"/>
      <c r="O10" s="4"/>
      <c r="P10" s="4"/>
      <c r="Q10" s="4"/>
      <c r="R10" s="4"/>
      <c r="S10" s="4"/>
      <c r="T10" s="4"/>
      <c r="U10" s="5">
        <v>113</v>
      </c>
      <c r="V10" s="5">
        <v>259.95</v>
      </c>
      <c r="W10" s="6">
        <f t="shared" si="0"/>
        <v>0</v>
      </c>
      <c r="X10" s="6"/>
      <c r="Y10" s="6"/>
      <c r="Z10" s="7"/>
      <c r="AA10" s="8"/>
      <c r="AB10" s="5">
        <f t="shared" si="1"/>
        <v>113</v>
      </c>
      <c r="AC10" s="5">
        <f t="shared" si="2"/>
        <v>0</v>
      </c>
      <c r="AD10" s="5">
        <f t="shared" si="3"/>
        <v>0</v>
      </c>
      <c r="DZ10">
        <v>113</v>
      </c>
      <c r="EA10">
        <v>259.95</v>
      </c>
      <c r="EC10">
        <v>113</v>
      </c>
      <c r="ED10">
        <v>259.95</v>
      </c>
      <c r="EE10">
        <v>113</v>
      </c>
      <c r="EF10">
        <v>259.95</v>
      </c>
      <c r="EG10">
        <v>113</v>
      </c>
      <c r="EH10">
        <v>259.95</v>
      </c>
      <c r="EI10">
        <v>113</v>
      </c>
      <c r="EJ10">
        <v>259.95</v>
      </c>
      <c r="EK10">
        <v>113</v>
      </c>
      <c r="EL10">
        <v>259.95</v>
      </c>
      <c r="EM10">
        <v>113</v>
      </c>
      <c r="EN10">
        <v>259.95</v>
      </c>
    </row>
    <row r="11" spans="1:144" ht="139.19999999999999" customHeight="1" x14ac:dyDescent="0.3">
      <c r="A11" s="10"/>
      <c r="B11" s="3" t="s">
        <v>164</v>
      </c>
      <c r="C11" s="3" t="s">
        <v>165</v>
      </c>
      <c r="D11" s="3" t="s">
        <v>133</v>
      </c>
      <c r="E11" s="3" t="s">
        <v>134</v>
      </c>
      <c r="F11" s="3" t="s">
        <v>166</v>
      </c>
      <c r="G11" s="3"/>
      <c r="H11" s="3"/>
      <c r="I11" s="3" t="s">
        <v>157</v>
      </c>
      <c r="J11" s="3"/>
      <c r="K11" s="3" t="s">
        <v>56</v>
      </c>
      <c r="L11" s="3" t="s">
        <v>57</v>
      </c>
      <c r="M11" s="3" t="s">
        <v>58</v>
      </c>
      <c r="N11" s="4"/>
      <c r="O11" s="4"/>
      <c r="P11" s="4"/>
      <c r="Q11" s="4"/>
      <c r="R11" s="4"/>
      <c r="S11" s="4"/>
      <c r="T11" s="4"/>
      <c r="U11" s="5">
        <v>117</v>
      </c>
      <c r="V11" s="5">
        <v>269.95</v>
      </c>
      <c r="W11" s="6">
        <f t="shared" si="0"/>
        <v>0</v>
      </c>
      <c r="X11" s="6"/>
      <c r="Y11" s="6"/>
      <c r="Z11" s="7"/>
      <c r="AA11" s="8"/>
      <c r="AB11" s="5">
        <f t="shared" si="1"/>
        <v>117</v>
      </c>
      <c r="AC11" s="5">
        <f t="shared" si="2"/>
        <v>0</v>
      </c>
      <c r="AD11" s="5">
        <f t="shared" si="3"/>
        <v>0</v>
      </c>
      <c r="DZ11">
        <v>117</v>
      </c>
      <c r="EA11">
        <v>269.95</v>
      </c>
      <c r="EC11">
        <v>117</v>
      </c>
      <c r="ED11">
        <v>269.95</v>
      </c>
      <c r="EE11">
        <v>117</v>
      </c>
      <c r="EF11">
        <v>269.95</v>
      </c>
      <c r="EG11">
        <v>117</v>
      </c>
      <c r="EH11">
        <v>269.95</v>
      </c>
      <c r="EI11">
        <v>117</v>
      </c>
      <c r="EJ11">
        <v>269.95</v>
      </c>
      <c r="EK11">
        <v>117</v>
      </c>
      <c r="EL11">
        <v>269.95</v>
      </c>
      <c r="EM11">
        <v>117</v>
      </c>
      <c r="EN11">
        <v>269.95</v>
      </c>
    </row>
    <row r="12" spans="1:144" ht="139.19999999999999" customHeight="1" x14ac:dyDescent="0.3">
      <c r="A12" s="10"/>
      <c r="B12" s="3" t="s">
        <v>167</v>
      </c>
      <c r="C12" s="3" t="s">
        <v>168</v>
      </c>
      <c r="D12" s="3" t="s">
        <v>169</v>
      </c>
      <c r="E12" s="3" t="s">
        <v>53</v>
      </c>
      <c r="F12" s="3" t="s">
        <v>170</v>
      </c>
      <c r="G12" s="3"/>
      <c r="H12" s="3"/>
      <c r="I12" s="3" t="s">
        <v>55</v>
      </c>
      <c r="J12" s="3"/>
      <c r="K12" s="3" t="s">
        <v>56</v>
      </c>
      <c r="L12" s="3" t="s">
        <v>57</v>
      </c>
      <c r="M12" s="3" t="s">
        <v>58</v>
      </c>
      <c r="N12" s="4"/>
      <c r="O12" s="4"/>
      <c r="P12" s="4"/>
      <c r="Q12" s="4"/>
      <c r="R12" s="4"/>
      <c r="S12" s="4"/>
      <c r="T12" s="4"/>
      <c r="U12" s="5">
        <v>130</v>
      </c>
      <c r="V12" s="5">
        <v>299.95</v>
      </c>
      <c r="W12" s="6">
        <f t="shared" si="0"/>
        <v>0</v>
      </c>
      <c r="X12" s="6"/>
      <c r="Y12" s="6"/>
      <c r="Z12" s="7"/>
      <c r="AA12" s="8"/>
      <c r="AB12" s="5">
        <f t="shared" si="1"/>
        <v>130</v>
      </c>
      <c r="AC12" s="5">
        <f t="shared" si="2"/>
        <v>0</v>
      </c>
      <c r="AD12" s="5">
        <f t="shared" si="3"/>
        <v>0</v>
      </c>
      <c r="DZ12">
        <v>130</v>
      </c>
      <c r="EA12">
        <v>299.95</v>
      </c>
      <c r="EC12">
        <v>130</v>
      </c>
      <c r="ED12">
        <v>299.95</v>
      </c>
      <c r="EE12">
        <v>130</v>
      </c>
      <c r="EF12">
        <v>299.95</v>
      </c>
      <c r="EG12">
        <v>130</v>
      </c>
      <c r="EH12">
        <v>299.95</v>
      </c>
      <c r="EI12">
        <v>130</v>
      </c>
      <c r="EJ12">
        <v>299.95</v>
      </c>
      <c r="EK12">
        <v>130</v>
      </c>
      <c r="EL12">
        <v>299.95</v>
      </c>
      <c r="EM12">
        <v>130</v>
      </c>
      <c r="EN12">
        <v>299.95</v>
      </c>
    </row>
    <row r="13" spans="1:144" ht="139.19999999999999" customHeight="1" x14ac:dyDescent="0.3">
      <c r="A13" s="10"/>
      <c r="B13" s="3" t="s">
        <v>171</v>
      </c>
      <c r="C13" s="3" t="s">
        <v>172</v>
      </c>
      <c r="D13" s="3" t="s">
        <v>169</v>
      </c>
      <c r="E13" s="3" t="s">
        <v>53</v>
      </c>
      <c r="F13" s="3" t="s">
        <v>173</v>
      </c>
      <c r="G13" s="3"/>
      <c r="H13" s="3"/>
      <c r="I13" s="3" t="s">
        <v>55</v>
      </c>
      <c r="J13" s="3"/>
      <c r="K13" s="3" t="s">
        <v>56</v>
      </c>
      <c r="L13" s="3" t="s">
        <v>57</v>
      </c>
      <c r="M13" s="3" t="s">
        <v>58</v>
      </c>
      <c r="N13" s="4"/>
      <c r="O13" s="4"/>
      <c r="P13" s="4"/>
      <c r="Q13" s="4"/>
      <c r="R13" s="4"/>
      <c r="S13" s="4"/>
      <c r="T13" s="4"/>
      <c r="U13" s="5">
        <v>122</v>
      </c>
      <c r="V13" s="5">
        <v>279.95</v>
      </c>
      <c r="W13" s="6">
        <f t="shared" si="0"/>
        <v>0</v>
      </c>
      <c r="X13" s="6"/>
      <c r="Y13" s="6"/>
      <c r="Z13" s="7"/>
      <c r="AA13" s="8"/>
      <c r="AB13" s="5">
        <f t="shared" si="1"/>
        <v>122</v>
      </c>
      <c r="AC13" s="5">
        <f t="shared" si="2"/>
        <v>0</v>
      </c>
      <c r="AD13" s="5">
        <f t="shared" si="3"/>
        <v>0</v>
      </c>
      <c r="DZ13">
        <v>122</v>
      </c>
      <c r="EA13">
        <v>279.95</v>
      </c>
      <c r="EC13">
        <v>122</v>
      </c>
      <c r="ED13">
        <v>279.95</v>
      </c>
      <c r="EE13">
        <v>122</v>
      </c>
      <c r="EF13">
        <v>279.95</v>
      </c>
      <c r="EG13">
        <v>122</v>
      </c>
      <c r="EH13">
        <v>279.95</v>
      </c>
      <c r="EI13">
        <v>122</v>
      </c>
      <c r="EJ13">
        <v>279.95</v>
      </c>
      <c r="EK13">
        <v>122</v>
      </c>
      <c r="EL13">
        <v>279.95</v>
      </c>
      <c r="EM13">
        <v>122</v>
      </c>
      <c r="EN13">
        <v>279.95</v>
      </c>
    </row>
    <row r="14" spans="1:144" ht="139.19999999999999" customHeight="1" x14ac:dyDescent="0.3">
      <c r="A14" s="10"/>
      <c r="B14" s="3" t="s">
        <v>174</v>
      </c>
      <c r="C14" s="3" t="s">
        <v>175</v>
      </c>
      <c r="D14" s="3" t="s">
        <v>169</v>
      </c>
      <c r="E14" s="3" t="s">
        <v>53</v>
      </c>
      <c r="F14" s="3" t="s">
        <v>176</v>
      </c>
      <c r="G14" s="3"/>
      <c r="H14" s="3"/>
      <c r="I14" s="3" t="s">
        <v>55</v>
      </c>
      <c r="J14" s="3"/>
      <c r="K14" s="3" t="s">
        <v>56</v>
      </c>
      <c r="L14" s="3" t="s">
        <v>57</v>
      </c>
      <c r="M14" s="3" t="s">
        <v>58</v>
      </c>
      <c r="N14" s="4"/>
      <c r="O14" s="4"/>
      <c r="P14" s="4"/>
      <c r="Q14" s="4"/>
      <c r="R14" s="4"/>
      <c r="S14" s="4"/>
      <c r="T14" s="4"/>
      <c r="U14" s="5">
        <v>130</v>
      </c>
      <c r="V14" s="5">
        <v>299.95</v>
      </c>
      <c r="W14" s="6">
        <f t="shared" si="0"/>
        <v>0</v>
      </c>
      <c r="X14" s="6"/>
      <c r="Y14" s="6"/>
      <c r="Z14" s="7"/>
      <c r="AA14" s="8"/>
      <c r="AB14" s="5">
        <f t="shared" si="1"/>
        <v>130</v>
      </c>
      <c r="AC14" s="5">
        <f t="shared" si="2"/>
        <v>0</v>
      </c>
      <c r="AD14" s="5">
        <f t="shared" si="3"/>
        <v>0</v>
      </c>
      <c r="DZ14">
        <v>130</v>
      </c>
      <c r="EA14">
        <v>299.95</v>
      </c>
      <c r="EC14">
        <v>130</v>
      </c>
      <c r="ED14">
        <v>299.95</v>
      </c>
      <c r="EE14">
        <v>130</v>
      </c>
      <c r="EF14">
        <v>299.95</v>
      </c>
      <c r="EG14">
        <v>130</v>
      </c>
      <c r="EH14">
        <v>299.95</v>
      </c>
      <c r="EI14">
        <v>130</v>
      </c>
      <c r="EJ14">
        <v>299.95</v>
      </c>
      <c r="EK14">
        <v>130</v>
      </c>
      <c r="EL14">
        <v>299.95</v>
      </c>
      <c r="EM14">
        <v>130</v>
      </c>
      <c r="EN14">
        <v>299.95</v>
      </c>
    </row>
    <row r="15" spans="1:144" ht="139.19999999999999" customHeight="1" x14ac:dyDescent="0.3">
      <c r="A15" s="10"/>
      <c r="B15" s="3" t="s">
        <v>177</v>
      </c>
      <c r="C15" s="3" t="s">
        <v>178</v>
      </c>
      <c r="D15" s="3" t="s">
        <v>133</v>
      </c>
      <c r="E15" s="3" t="s">
        <v>134</v>
      </c>
      <c r="F15" s="3" t="s">
        <v>179</v>
      </c>
      <c r="G15" s="3"/>
      <c r="H15" s="3"/>
      <c r="I15" s="3" t="s">
        <v>142</v>
      </c>
      <c r="J15" s="3"/>
      <c r="K15" s="3" t="s">
        <v>56</v>
      </c>
      <c r="L15" s="3" t="s">
        <v>57</v>
      </c>
      <c r="M15" s="3" t="s">
        <v>58</v>
      </c>
      <c r="N15" s="4"/>
      <c r="O15" s="4"/>
      <c r="P15" s="4"/>
      <c r="Q15" s="4"/>
      <c r="R15" s="4"/>
      <c r="S15" s="4"/>
      <c r="T15" s="4"/>
      <c r="U15" s="5">
        <v>122</v>
      </c>
      <c r="V15" s="5">
        <v>279.95</v>
      </c>
      <c r="W15" s="6">
        <f t="shared" si="0"/>
        <v>0</v>
      </c>
      <c r="X15" s="6"/>
      <c r="Y15" s="6"/>
      <c r="Z15" s="7"/>
      <c r="AA15" s="8"/>
      <c r="AB15" s="5">
        <f t="shared" si="1"/>
        <v>122</v>
      </c>
      <c r="AC15" s="5">
        <f t="shared" si="2"/>
        <v>0</v>
      </c>
      <c r="AD15" s="5">
        <f t="shared" si="3"/>
        <v>0</v>
      </c>
      <c r="DZ15">
        <v>122</v>
      </c>
      <c r="EA15">
        <v>279.95</v>
      </c>
      <c r="EC15">
        <v>122</v>
      </c>
      <c r="ED15">
        <v>279.95</v>
      </c>
      <c r="EE15">
        <v>122</v>
      </c>
      <c r="EF15">
        <v>279.95</v>
      </c>
      <c r="EG15">
        <v>122</v>
      </c>
      <c r="EH15">
        <v>279.95</v>
      </c>
      <c r="EI15">
        <v>122</v>
      </c>
      <c r="EJ15">
        <v>279.95</v>
      </c>
      <c r="EK15">
        <v>122</v>
      </c>
      <c r="EL15">
        <v>279.95</v>
      </c>
      <c r="EM15">
        <v>122</v>
      </c>
      <c r="EN15">
        <v>279.95</v>
      </c>
    </row>
    <row r="16" spans="1:144" ht="139.19999999999999" customHeight="1" x14ac:dyDescent="0.3">
      <c r="A16" s="10"/>
      <c r="B16" s="3" t="s">
        <v>180</v>
      </c>
      <c r="C16" s="3" t="s">
        <v>181</v>
      </c>
      <c r="D16" s="3" t="s">
        <v>133</v>
      </c>
      <c r="E16" s="3" t="s">
        <v>134</v>
      </c>
      <c r="F16" s="3" t="s">
        <v>182</v>
      </c>
      <c r="G16" s="3"/>
      <c r="H16" s="3"/>
      <c r="I16" s="3" t="s">
        <v>142</v>
      </c>
      <c r="J16" s="3"/>
      <c r="K16" s="3" t="s">
        <v>56</v>
      </c>
      <c r="L16" s="3" t="s">
        <v>57</v>
      </c>
      <c r="M16" s="3" t="s">
        <v>58</v>
      </c>
      <c r="N16" s="4"/>
      <c r="O16" s="4"/>
      <c r="P16" s="4"/>
      <c r="Q16" s="4"/>
      <c r="R16" s="4"/>
      <c r="S16" s="4"/>
      <c r="T16" s="4"/>
      <c r="U16" s="5">
        <v>122</v>
      </c>
      <c r="V16" s="5">
        <v>279.95</v>
      </c>
      <c r="W16" s="6">
        <f t="shared" si="0"/>
        <v>0</v>
      </c>
      <c r="X16" s="6"/>
      <c r="Y16" s="6"/>
      <c r="Z16" s="7"/>
      <c r="AA16" s="8"/>
      <c r="AB16" s="5">
        <f t="shared" si="1"/>
        <v>122</v>
      </c>
      <c r="AC16" s="5">
        <f t="shared" si="2"/>
        <v>0</v>
      </c>
      <c r="AD16" s="5">
        <f t="shared" si="3"/>
        <v>0</v>
      </c>
      <c r="DZ16">
        <v>122</v>
      </c>
      <c r="EA16">
        <v>279.95</v>
      </c>
      <c r="EC16">
        <v>122</v>
      </c>
      <c r="ED16">
        <v>279.95</v>
      </c>
      <c r="EE16">
        <v>122</v>
      </c>
      <c r="EF16">
        <v>279.95</v>
      </c>
      <c r="EG16">
        <v>122</v>
      </c>
      <c r="EH16">
        <v>279.95</v>
      </c>
      <c r="EI16">
        <v>122</v>
      </c>
      <c r="EJ16">
        <v>279.95</v>
      </c>
      <c r="EK16">
        <v>122</v>
      </c>
      <c r="EL16">
        <v>279.95</v>
      </c>
      <c r="EM16">
        <v>122</v>
      </c>
      <c r="EN16">
        <v>279.95</v>
      </c>
    </row>
    <row r="17" spans="1:144" ht="139.19999999999999" customHeight="1" x14ac:dyDescent="0.3">
      <c r="A17" s="10"/>
      <c r="B17" s="3" t="s">
        <v>183</v>
      </c>
      <c r="C17" s="3" t="s">
        <v>184</v>
      </c>
      <c r="D17" s="3" t="s">
        <v>133</v>
      </c>
      <c r="E17" s="3" t="s">
        <v>134</v>
      </c>
      <c r="F17" s="3" t="s">
        <v>185</v>
      </c>
      <c r="G17" s="3"/>
      <c r="H17" s="3"/>
      <c r="I17" s="3" t="s">
        <v>142</v>
      </c>
      <c r="J17" s="3"/>
      <c r="K17" s="3" t="s">
        <v>56</v>
      </c>
      <c r="L17" s="3" t="s">
        <v>57</v>
      </c>
      <c r="M17" s="3" t="s">
        <v>58</v>
      </c>
      <c r="N17" s="4"/>
      <c r="O17" s="4"/>
      <c r="P17" s="4"/>
      <c r="Q17" s="4"/>
      <c r="R17" s="4"/>
      <c r="S17" s="4"/>
      <c r="T17" s="4"/>
      <c r="U17" s="5">
        <v>130</v>
      </c>
      <c r="V17" s="5">
        <v>299.95</v>
      </c>
      <c r="W17" s="6">
        <f t="shared" si="0"/>
        <v>0</v>
      </c>
      <c r="X17" s="6"/>
      <c r="Y17" s="6"/>
      <c r="Z17" s="7"/>
      <c r="AA17" s="8"/>
      <c r="AB17" s="5">
        <f t="shared" si="1"/>
        <v>130</v>
      </c>
      <c r="AC17" s="5">
        <f t="shared" si="2"/>
        <v>0</v>
      </c>
      <c r="AD17" s="5">
        <f t="shared" si="3"/>
        <v>0</v>
      </c>
      <c r="DZ17">
        <v>130</v>
      </c>
      <c r="EA17">
        <v>299.95</v>
      </c>
      <c r="EC17">
        <v>130</v>
      </c>
      <c r="ED17">
        <v>299.95</v>
      </c>
      <c r="EE17">
        <v>130</v>
      </c>
      <c r="EF17">
        <v>299.95</v>
      </c>
      <c r="EG17">
        <v>130</v>
      </c>
      <c r="EH17">
        <v>299.95</v>
      </c>
      <c r="EI17">
        <v>130</v>
      </c>
      <c r="EJ17">
        <v>299.95</v>
      </c>
      <c r="EK17">
        <v>130</v>
      </c>
      <c r="EL17">
        <v>299.95</v>
      </c>
      <c r="EM17">
        <v>130</v>
      </c>
      <c r="EN17">
        <v>299.95</v>
      </c>
    </row>
    <row r="18" spans="1:144" ht="139.19999999999999" customHeight="1" x14ac:dyDescent="0.3">
      <c r="A18" s="10"/>
      <c r="B18" s="3" t="s">
        <v>186</v>
      </c>
      <c r="C18" s="3" t="s">
        <v>187</v>
      </c>
      <c r="D18" s="3" t="s">
        <v>188</v>
      </c>
      <c r="E18" s="3" t="s">
        <v>189</v>
      </c>
      <c r="F18" s="3" t="s">
        <v>190</v>
      </c>
      <c r="G18" s="3"/>
      <c r="H18" s="3"/>
      <c r="I18" s="3" t="s">
        <v>55</v>
      </c>
      <c r="J18" s="3"/>
      <c r="K18" s="3" t="s">
        <v>56</v>
      </c>
      <c r="L18" s="3" t="s">
        <v>57</v>
      </c>
      <c r="M18" s="3" t="s">
        <v>58</v>
      </c>
      <c r="N18" s="4"/>
      <c r="O18" s="4"/>
      <c r="P18" s="4"/>
      <c r="Q18" s="4"/>
      <c r="R18" s="4"/>
      <c r="S18" s="4"/>
      <c r="T18" s="4"/>
      <c r="U18" s="5">
        <v>130</v>
      </c>
      <c r="V18" s="5">
        <v>299.95</v>
      </c>
      <c r="W18" s="6">
        <f t="shared" si="0"/>
        <v>0</v>
      </c>
      <c r="X18" s="6"/>
      <c r="Y18" s="6"/>
      <c r="Z18" s="7"/>
      <c r="AA18" s="8"/>
      <c r="AB18" s="5">
        <f t="shared" si="1"/>
        <v>130</v>
      </c>
      <c r="AC18" s="5">
        <f t="shared" si="2"/>
        <v>0</v>
      </c>
      <c r="AD18" s="5">
        <f t="shared" si="3"/>
        <v>0</v>
      </c>
      <c r="DZ18">
        <v>130</v>
      </c>
      <c r="EA18">
        <v>299.95</v>
      </c>
      <c r="EC18">
        <v>130</v>
      </c>
      <c r="ED18">
        <v>299.95</v>
      </c>
      <c r="EE18">
        <v>130</v>
      </c>
      <c r="EF18">
        <v>299.95</v>
      </c>
      <c r="EG18">
        <v>130</v>
      </c>
      <c r="EH18">
        <v>299.95</v>
      </c>
      <c r="EI18">
        <v>130</v>
      </c>
      <c r="EJ18">
        <v>299.95</v>
      </c>
      <c r="EK18">
        <v>130</v>
      </c>
      <c r="EL18">
        <v>299.95</v>
      </c>
      <c r="EM18">
        <v>130</v>
      </c>
      <c r="EN18">
        <v>299.95</v>
      </c>
    </row>
    <row r="19" spans="1:144" ht="139.19999999999999" customHeight="1" x14ac:dyDescent="0.3">
      <c r="A19" s="10"/>
      <c r="B19" s="3" t="s">
        <v>191</v>
      </c>
      <c r="C19" s="3" t="s">
        <v>192</v>
      </c>
      <c r="D19" s="3" t="s">
        <v>188</v>
      </c>
      <c r="E19" s="3" t="s">
        <v>189</v>
      </c>
      <c r="F19" s="3" t="s">
        <v>193</v>
      </c>
      <c r="G19" s="3"/>
      <c r="H19" s="3"/>
      <c r="I19" s="3" t="s">
        <v>55</v>
      </c>
      <c r="J19" s="3"/>
      <c r="K19" s="3" t="s">
        <v>56</v>
      </c>
      <c r="L19" s="3" t="s">
        <v>57</v>
      </c>
      <c r="M19" s="3" t="s">
        <v>58</v>
      </c>
      <c r="N19" s="4"/>
      <c r="O19" s="4"/>
      <c r="P19" s="4"/>
      <c r="Q19" s="4"/>
      <c r="R19" s="4"/>
      <c r="S19" s="4"/>
      <c r="T19" s="4"/>
      <c r="U19" s="5">
        <v>130</v>
      </c>
      <c r="V19" s="5">
        <v>299.95</v>
      </c>
      <c r="W19" s="6">
        <f t="shared" si="0"/>
        <v>0</v>
      </c>
      <c r="X19" s="6"/>
      <c r="Y19" s="6"/>
      <c r="Z19" s="7"/>
      <c r="AA19" s="8"/>
      <c r="AB19" s="5">
        <f t="shared" si="1"/>
        <v>130</v>
      </c>
      <c r="AC19" s="5">
        <f t="shared" si="2"/>
        <v>0</v>
      </c>
      <c r="AD19" s="5">
        <f t="shared" si="3"/>
        <v>0</v>
      </c>
      <c r="DZ19">
        <v>130</v>
      </c>
      <c r="EA19">
        <v>299.95</v>
      </c>
      <c r="EC19">
        <v>130</v>
      </c>
      <c r="ED19">
        <v>299.95</v>
      </c>
      <c r="EE19">
        <v>130</v>
      </c>
      <c r="EF19">
        <v>299.95</v>
      </c>
      <c r="EG19">
        <v>130</v>
      </c>
      <c r="EH19">
        <v>299.95</v>
      </c>
      <c r="EI19">
        <v>130</v>
      </c>
      <c r="EJ19">
        <v>299.95</v>
      </c>
      <c r="EK19">
        <v>130</v>
      </c>
      <c r="EL19">
        <v>299.95</v>
      </c>
      <c r="EM19">
        <v>130</v>
      </c>
      <c r="EN19">
        <v>299.95</v>
      </c>
    </row>
    <row r="20" spans="1:144" ht="139.19999999999999" customHeight="1" x14ac:dyDescent="0.3">
      <c r="A20" s="10"/>
      <c r="B20" s="3" t="s">
        <v>194</v>
      </c>
      <c r="C20" s="3" t="s">
        <v>195</v>
      </c>
      <c r="D20" s="3" t="s">
        <v>52</v>
      </c>
      <c r="E20" s="3" t="s">
        <v>53</v>
      </c>
      <c r="F20" s="3" t="s">
        <v>196</v>
      </c>
      <c r="G20" s="3"/>
      <c r="H20" s="3"/>
      <c r="I20" s="3" t="s">
        <v>157</v>
      </c>
      <c r="J20" s="3"/>
      <c r="K20" s="3" t="s">
        <v>56</v>
      </c>
      <c r="L20" s="3" t="s">
        <v>197</v>
      </c>
      <c r="M20" s="3" t="s">
        <v>58</v>
      </c>
      <c r="N20" s="4"/>
      <c r="O20" s="4"/>
      <c r="P20" s="4"/>
      <c r="Q20" s="4"/>
      <c r="R20" s="4"/>
      <c r="S20" s="4"/>
      <c r="T20" s="4"/>
      <c r="U20" s="5">
        <v>109</v>
      </c>
      <c r="V20" s="5">
        <v>249.95</v>
      </c>
      <c r="W20" s="6">
        <f t="shared" si="0"/>
        <v>0</v>
      </c>
      <c r="X20" s="6"/>
      <c r="Y20" s="6"/>
      <c r="Z20" s="7"/>
      <c r="AA20" s="8"/>
      <c r="AB20" s="5">
        <f t="shared" si="1"/>
        <v>109</v>
      </c>
      <c r="AC20" s="5">
        <f t="shared" si="2"/>
        <v>0</v>
      </c>
      <c r="AD20" s="5">
        <f t="shared" si="3"/>
        <v>0</v>
      </c>
      <c r="DZ20">
        <v>109</v>
      </c>
      <c r="EA20">
        <v>249.95</v>
      </c>
      <c r="EC20">
        <v>109</v>
      </c>
      <c r="ED20">
        <v>249.95</v>
      </c>
      <c r="EE20">
        <v>109</v>
      </c>
      <c r="EF20">
        <v>249.95</v>
      </c>
      <c r="EG20">
        <v>109</v>
      </c>
      <c r="EH20">
        <v>249.95</v>
      </c>
      <c r="EI20">
        <v>109</v>
      </c>
      <c r="EJ20">
        <v>249.95</v>
      </c>
      <c r="EK20">
        <v>109</v>
      </c>
      <c r="EL20">
        <v>249.95</v>
      </c>
      <c r="EM20">
        <v>109</v>
      </c>
      <c r="EN20">
        <v>249.95</v>
      </c>
    </row>
    <row r="21" spans="1:144" ht="139.19999999999999" customHeight="1" x14ac:dyDescent="0.3">
      <c r="A21" s="10"/>
      <c r="B21" s="3" t="s">
        <v>198</v>
      </c>
      <c r="C21" s="3" t="s">
        <v>199</v>
      </c>
      <c r="D21" s="3" t="s">
        <v>52</v>
      </c>
      <c r="E21" s="3" t="s">
        <v>53</v>
      </c>
      <c r="F21" s="3" t="s">
        <v>200</v>
      </c>
      <c r="G21" s="3"/>
      <c r="H21" s="3"/>
      <c r="I21" s="3" t="s">
        <v>201</v>
      </c>
      <c r="J21" s="3"/>
      <c r="K21" s="3" t="s">
        <v>56</v>
      </c>
      <c r="L21" s="3" t="s">
        <v>57</v>
      </c>
      <c r="M21" s="3" t="s">
        <v>58</v>
      </c>
      <c r="N21" s="4"/>
      <c r="O21" s="4"/>
      <c r="P21" s="4"/>
      <c r="Q21" s="4"/>
      <c r="R21" s="4"/>
      <c r="S21" s="4"/>
      <c r="T21" s="4"/>
      <c r="U21" s="5">
        <v>117</v>
      </c>
      <c r="V21" s="5">
        <v>269.95</v>
      </c>
      <c r="W21" s="6">
        <f t="shared" si="0"/>
        <v>0</v>
      </c>
      <c r="X21" s="6"/>
      <c r="Y21" s="6"/>
      <c r="Z21" s="7"/>
      <c r="AA21" s="8"/>
      <c r="AB21" s="5">
        <f t="shared" si="1"/>
        <v>117</v>
      </c>
      <c r="AC21" s="5">
        <f t="shared" si="2"/>
        <v>0</v>
      </c>
      <c r="AD21" s="5">
        <f t="shared" si="3"/>
        <v>0</v>
      </c>
      <c r="DZ21">
        <v>117</v>
      </c>
      <c r="EA21">
        <v>269.95</v>
      </c>
      <c r="EC21">
        <v>117</v>
      </c>
      <c r="ED21">
        <v>269.95</v>
      </c>
      <c r="EE21">
        <v>117</v>
      </c>
      <c r="EF21">
        <v>269.95</v>
      </c>
      <c r="EG21">
        <v>117</v>
      </c>
      <c r="EH21">
        <v>269.95</v>
      </c>
      <c r="EI21">
        <v>117</v>
      </c>
      <c r="EJ21">
        <v>269.95</v>
      </c>
      <c r="EK21">
        <v>117</v>
      </c>
      <c r="EL21">
        <v>269.95</v>
      </c>
      <c r="EM21">
        <v>117</v>
      </c>
      <c r="EN21">
        <v>269.95</v>
      </c>
    </row>
    <row r="22" spans="1:144" x14ac:dyDescent="0.3">
      <c r="A22" s="11"/>
      <c r="B22" s="12" t="s">
        <v>202</v>
      </c>
      <c r="C22" s="12" t="s">
        <v>203</v>
      </c>
      <c r="D22" s="12" t="s">
        <v>52</v>
      </c>
      <c r="E22" s="12" t="s">
        <v>53</v>
      </c>
      <c r="F22" s="12" t="s">
        <v>204</v>
      </c>
      <c r="G22" s="12"/>
      <c r="H22" s="12"/>
      <c r="I22" s="12" t="s">
        <v>201</v>
      </c>
      <c r="J22" s="12"/>
      <c r="K22" s="12" t="s">
        <v>56</v>
      </c>
      <c r="L22" s="12" t="s">
        <v>57</v>
      </c>
      <c r="M22" s="12" t="s">
        <v>58</v>
      </c>
      <c r="N22" s="13"/>
      <c r="O22" s="13"/>
      <c r="P22" s="13"/>
      <c r="Q22" s="13"/>
      <c r="R22" s="13"/>
      <c r="S22" s="13"/>
      <c r="T22" s="13"/>
      <c r="U22" s="14">
        <v>143</v>
      </c>
      <c r="V22" s="14">
        <v>329.95</v>
      </c>
      <c r="W22" s="15">
        <f t="shared" si="0"/>
        <v>0</v>
      </c>
      <c r="X22" s="15"/>
      <c r="Y22" s="15"/>
      <c r="Z22" s="16"/>
      <c r="AA22" s="17"/>
      <c r="AB22" s="14">
        <f t="shared" si="1"/>
        <v>143</v>
      </c>
      <c r="AC22" s="14">
        <f t="shared" si="2"/>
        <v>0</v>
      </c>
      <c r="AD22" s="14">
        <f t="shared" si="3"/>
        <v>0</v>
      </c>
      <c r="DZ22">
        <v>143</v>
      </c>
      <c r="EA22">
        <v>329.95</v>
      </c>
      <c r="EC22">
        <v>143</v>
      </c>
      <c r="ED22">
        <v>329.95</v>
      </c>
      <c r="EE22">
        <v>143</v>
      </c>
      <c r="EF22">
        <v>329.95</v>
      </c>
      <c r="EG22">
        <v>143</v>
      </c>
      <c r="EH22">
        <v>329.95</v>
      </c>
      <c r="EI22">
        <v>143</v>
      </c>
      <c r="EJ22">
        <v>329.95</v>
      </c>
      <c r="EK22">
        <v>143</v>
      </c>
      <c r="EL22">
        <v>329.95</v>
      </c>
      <c r="EM22">
        <v>143</v>
      </c>
      <c r="EN22">
        <v>329.95</v>
      </c>
    </row>
    <row r="23" spans="1:144" ht="18" x14ac:dyDescent="0.35">
      <c r="A23" s="20" t="s">
        <v>93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2"/>
      <c r="P23" s="22"/>
      <c r="Q23" s="22"/>
      <c r="R23" s="22"/>
      <c r="S23" s="22"/>
      <c r="T23" s="22"/>
      <c r="U23" s="18"/>
      <c r="V23" s="18"/>
      <c r="W23" s="22">
        <f>SUM(W8:W22)</f>
        <v>0</v>
      </c>
      <c r="X23" s="22" t="s">
        <v>94</v>
      </c>
      <c r="Y23" s="22"/>
      <c r="Z23" s="23"/>
      <c r="AA23" s="24"/>
      <c r="AB23" s="18"/>
      <c r="AC23" s="18">
        <f>SUM(AC8:AC22)+Z23</f>
        <v>0</v>
      </c>
      <c r="AD23" s="19">
        <f>SUM(AD8:AD22)</f>
        <v>0</v>
      </c>
    </row>
  </sheetData>
  <sheetProtection password="ED13" sheet="1" formatCells="0" formatColumns="0" formatRows="0" insertColumns="0" insertRows="0" insertHyperlinks="0" deleteColumns="0" deleteRows="0" sort="0" autoFilter="0" pivotTables="0"/>
  <autoFilter ref="A7:AD22" xr:uid="{00000000-0009-0000-0000-000002000000}"/>
  <mergeCells count="2">
    <mergeCell ref="N3:AG3"/>
    <mergeCell ref="N4:AG4"/>
  </mergeCells>
  <dataValidations count="1">
    <dataValidation type="whole" allowBlank="1" showDropDown="1" showErrorMessage="1" errorTitle="Input error" error="Quantity must be a whole number greater than or equal to 0." sqref="B2 N8:T22" xr:uid="{00000000-0002-0000-0200-000000000000}">
      <formula1>0</formula1>
      <formula2>999999999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selection activeCell="G20" sqref="G20"/>
    </sheetView>
  </sheetViews>
  <sheetFormatPr defaultRowHeight="15.6" x14ac:dyDescent="0.3"/>
  <cols>
    <col min="1" max="1" width="18.19921875" bestFit="1" customWidth="1"/>
    <col min="2" max="2" width="28" bestFit="1" customWidth="1"/>
    <col min="3" max="3" width="9.19921875" bestFit="1" customWidth="1"/>
    <col min="4" max="4" width="12.19921875" bestFit="1" customWidth="1"/>
    <col min="5" max="5" width="10.59765625" bestFit="1" customWidth="1"/>
    <col min="6" max="6" width="65.59765625" bestFit="1" customWidth="1"/>
    <col min="7" max="7" width="16.8984375" bestFit="1" customWidth="1"/>
  </cols>
  <sheetData>
    <row r="1" spans="1:7" x14ac:dyDescent="0.3">
      <c r="A1" s="1" t="s">
        <v>0</v>
      </c>
      <c r="B1" s="25" t="s">
        <v>1</v>
      </c>
      <c r="F1" s="1" t="s">
        <v>205</v>
      </c>
    </row>
    <row r="2" spans="1:7" x14ac:dyDescent="0.3">
      <c r="A2" s="1" t="s">
        <v>14</v>
      </c>
      <c r="B2" s="25" t="s">
        <v>15</v>
      </c>
    </row>
    <row r="3" spans="1:7" x14ac:dyDescent="0.3">
      <c r="A3" s="1" t="s">
        <v>206</v>
      </c>
      <c r="B3" s="1" t="s">
        <v>207</v>
      </c>
      <c r="C3" s="1" t="s">
        <v>26</v>
      </c>
      <c r="D3" s="1" t="s">
        <v>27</v>
      </c>
      <c r="E3" s="26" t="s">
        <v>208</v>
      </c>
      <c r="F3" s="26" t="s">
        <v>44</v>
      </c>
      <c r="G3" s="26" t="s">
        <v>45</v>
      </c>
    </row>
    <row r="4" spans="1:7" x14ac:dyDescent="0.3">
      <c r="A4" s="27" t="s">
        <v>13</v>
      </c>
      <c r="B4" s="27" t="s">
        <v>4</v>
      </c>
      <c r="C4" s="27"/>
      <c r="D4" s="27"/>
      <c r="E4" s="28"/>
      <c r="F4" s="28"/>
      <c r="G4" s="28"/>
    </row>
    <row r="5" spans="1:7" x14ac:dyDescent="0.3">
      <c r="A5" s="29"/>
      <c r="B5" s="29"/>
      <c r="C5" s="29" t="s">
        <v>56</v>
      </c>
      <c r="D5" s="29" t="s">
        <v>57</v>
      </c>
      <c r="E5" s="30">
        <f>SUMIFS('SYNERGY AUGUST DELIVERY '!W8:W16, 'SYNERGY AUGUST DELIVERY '!K8:K16, 'Order Summary'!C5, 'SYNERGY AUGUST DELIVERY '!L8:L16, 'Order Summary'!D5)</f>
        <v>0</v>
      </c>
      <c r="F5" s="31">
        <f>SUMIFS('SYNERGY AUGUST DELIVERY '!AC8:AC16, 'SYNERGY AUGUST DELIVERY '!K8:K16, 'Order Summary'!C5, 'SYNERGY AUGUST DELIVERY '!L8:L16, 'Order Summary'!D5)</f>
        <v>0</v>
      </c>
      <c r="G5" s="31">
        <f>SUMIFS('SYNERGY AUGUST DELIVERY '!AD8:AD16, 'SYNERGY AUGUST DELIVERY '!K8:K16, 'Order Summary'!C5, 'SYNERGY AUGUST DELIVERY '!L8:L16, 'Order Summary'!D5)</f>
        <v>0</v>
      </c>
    </row>
    <row r="6" spans="1:7" x14ac:dyDescent="0.3">
      <c r="A6" s="29"/>
      <c r="B6" s="29"/>
      <c r="C6" s="29" t="s">
        <v>56</v>
      </c>
      <c r="D6" s="29" t="s">
        <v>88</v>
      </c>
      <c r="E6" s="30">
        <f>SUMIFS('SYNERGY AUGUST DELIVERY '!W8:W16, 'SYNERGY AUGUST DELIVERY '!K8:K16, 'Order Summary'!C6, 'SYNERGY AUGUST DELIVERY '!L8:L16, 'Order Summary'!D6)</f>
        <v>0</v>
      </c>
      <c r="F6" s="31">
        <f>SUMIFS('SYNERGY AUGUST DELIVERY '!AC8:AC16, 'SYNERGY AUGUST DELIVERY '!K8:K16, 'Order Summary'!C6, 'SYNERGY AUGUST DELIVERY '!L8:L16, 'Order Summary'!D6)</f>
        <v>0</v>
      </c>
      <c r="G6" s="31">
        <f>SUMIFS('SYNERGY AUGUST DELIVERY '!AD8:AD16, 'SYNERGY AUGUST DELIVERY '!K8:K16, 'Order Summary'!C6, 'SYNERGY AUGUST DELIVERY '!L8:L16, 'Order Summary'!D6)</f>
        <v>0</v>
      </c>
    </row>
    <row r="7" spans="1:7" x14ac:dyDescent="0.3">
      <c r="A7" s="29"/>
      <c r="B7" s="29"/>
      <c r="C7" s="29" t="s">
        <v>56</v>
      </c>
      <c r="D7" s="29" t="s">
        <v>84</v>
      </c>
      <c r="E7" s="30">
        <f>SUMIFS('SYNERGY AUGUST DELIVERY '!W8:W16, 'SYNERGY AUGUST DELIVERY '!K8:K16, 'Order Summary'!C7, 'SYNERGY AUGUST DELIVERY '!L8:L16, 'Order Summary'!D7)</f>
        <v>0</v>
      </c>
      <c r="F7" s="31">
        <f>SUMIFS('SYNERGY AUGUST DELIVERY '!AC8:AC16, 'SYNERGY AUGUST DELIVERY '!K8:K16, 'Order Summary'!C7, 'SYNERGY AUGUST DELIVERY '!L8:L16, 'Order Summary'!D7)</f>
        <v>0</v>
      </c>
      <c r="G7" s="31">
        <f>SUMIFS('SYNERGY AUGUST DELIVERY '!AD8:AD16, 'SYNERGY AUGUST DELIVERY '!K8:K16, 'Order Summary'!C7, 'SYNERGY AUGUST DELIVERY '!L8:L16, 'Order Summary'!D7)</f>
        <v>0</v>
      </c>
    </row>
    <row r="8" spans="1:7" x14ac:dyDescent="0.3">
      <c r="A8" s="32"/>
      <c r="B8" s="33" t="s">
        <v>93</v>
      </c>
      <c r="C8" s="32"/>
      <c r="D8" s="32"/>
      <c r="E8" s="33">
        <f>SUM(E4:E7)</f>
        <v>0</v>
      </c>
      <c r="F8" s="34">
        <f>SUM(F4:F7)</f>
        <v>0</v>
      </c>
      <c r="G8" s="34">
        <f>SUM(G4:G7)</f>
        <v>0</v>
      </c>
    </row>
    <row r="9" spans="1:7" x14ac:dyDescent="0.3">
      <c r="A9" s="27" t="s">
        <v>13</v>
      </c>
      <c r="B9" s="27" t="s">
        <v>95</v>
      </c>
      <c r="C9" s="27"/>
      <c r="D9" s="27"/>
      <c r="E9" s="28"/>
      <c r="F9" s="28"/>
      <c r="G9" s="28"/>
    </row>
    <row r="10" spans="1:7" x14ac:dyDescent="0.3">
      <c r="A10" s="29"/>
      <c r="B10" s="29"/>
      <c r="C10" s="29" t="s">
        <v>56</v>
      </c>
      <c r="D10" s="29" t="s">
        <v>57</v>
      </c>
      <c r="E10" s="30">
        <f>SUMIFS('SYNERGY SEPTEMBER DELIVERY'!W8:W20, 'SYNERGY SEPTEMBER DELIVERY'!K8:K20, 'Order Summary'!C10, 'SYNERGY SEPTEMBER DELIVERY'!L8:L20, 'Order Summary'!D10)</f>
        <v>0</v>
      </c>
      <c r="F10" s="31">
        <f>SUMIFS('SYNERGY SEPTEMBER DELIVERY'!AC8:AC20, 'SYNERGY SEPTEMBER DELIVERY'!K8:K20, 'Order Summary'!C10, 'SYNERGY SEPTEMBER DELIVERY'!L8:L20, 'Order Summary'!D10)</f>
        <v>0</v>
      </c>
      <c r="G10" s="31">
        <f>SUMIFS('SYNERGY SEPTEMBER DELIVERY'!AD8:AD20, 'SYNERGY SEPTEMBER DELIVERY'!K8:K20, 'Order Summary'!C10, 'SYNERGY SEPTEMBER DELIVERY'!L8:L20, 'Order Summary'!D10)</f>
        <v>0</v>
      </c>
    </row>
    <row r="11" spans="1:7" x14ac:dyDescent="0.3">
      <c r="A11" s="29"/>
      <c r="B11" s="29"/>
      <c r="C11" s="29" t="s">
        <v>56</v>
      </c>
      <c r="D11" s="29" t="s">
        <v>146</v>
      </c>
      <c r="E11" s="30">
        <f>SUMIFS('SYNERGY SEPTEMBER DELIVERY'!W8:W20, 'SYNERGY SEPTEMBER DELIVERY'!K8:K20, 'Order Summary'!C11, 'SYNERGY SEPTEMBER DELIVERY'!L8:L20, 'Order Summary'!D11)</f>
        <v>0</v>
      </c>
      <c r="F11" s="31">
        <f>SUMIFS('SYNERGY SEPTEMBER DELIVERY'!AC8:AC20, 'SYNERGY SEPTEMBER DELIVERY'!K8:K20, 'Order Summary'!C11, 'SYNERGY SEPTEMBER DELIVERY'!L8:L20, 'Order Summary'!D11)</f>
        <v>0</v>
      </c>
      <c r="G11" s="31">
        <f>SUMIFS('SYNERGY SEPTEMBER DELIVERY'!AD8:AD20, 'SYNERGY SEPTEMBER DELIVERY'!K8:K20, 'Order Summary'!C11, 'SYNERGY SEPTEMBER DELIVERY'!L8:L20, 'Order Summary'!D11)</f>
        <v>0</v>
      </c>
    </row>
    <row r="12" spans="1:7" x14ac:dyDescent="0.3">
      <c r="A12" s="29"/>
      <c r="B12" s="29"/>
      <c r="C12" s="29" t="s">
        <v>56</v>
      </c>
      <c r="D12" s="29" t="s">
        <v>84</v>
      </c>
      <c r="E12" s="30">
        <f>SUMIFS('SYNERGY SEPTEMBER DELIVERY'!W8:W20, 'SYNERGY SEPTEMBER DELIVERY'!K8:K20, 'Order Summary'!C12, 'SYNERGY SEPTEMBER DELIVERY'!L8:L20, 'Order Summary'!D12)</f>
        <v>0</v>
      </c>
      <c r="F12" s="31">
        <f>SUMIFS('SYNERGY SEPTEMBER DELIVERY'!AC8:AC20, 'SYNERGY SEPTEMBER DELIVERY'!K8:K20, 'Order Summary'!C12, 'SYNERGY SEPTEMBER DELIVERY'!L8:L20, 'Order Summary'!D12)</f>
        <v>0</v>
      </c>
      <c r="G12" s="31">
        <f>SUMIFS('SYNERGY SEPTEMBER DELIVERY'!AD8:AD20, 'SYNERGY SEPTEMBER DELIVERY'!K8:K20, 'Order Summary'!C12, 'SYNERGY SEPTEMBER DELIVERY'!L8:L20, 'Order Summary'!D12)</f>
        <v>0</v>
      </c>
    </row>
    <row r="13" spans="1:7" x14ac:dyDescent="0.3">
      <c r="A13" s="32"/>
      <c r="B13" s="33" t="s">
        <v>93</v>
      </c>
      <c r="C13" s="32"/>
      <c r="D13" s="32"/>
      <c r="E13" s="33">
        <f>SUM(E9:E12)</f>
        <v>0</v>
      </c>
      <c r="F13" s="34">
        <f>SUM(F9:F12)</f>
        <v>0</v>
      </c>
      <c r="G13" s="34">
        <f>SUM(G9:G12)</f>
        <v>0</v>
      </c>
    </row>
    <row r="14" spans="1:7" x14ac:dyDescent="0.3">
      <c r="A14" s="27" t="s">
        <v>153</v>
      </c>
      <c r="B14" s="27" t="s">
        <v>150</v>
      </c>
      <c r="C14" s="27"/>
      <c r="D14" s="27"/>
      <c r="E14" s="28"/>
      <c r="F14" s="28"/>
      <c r="G14" s="28"/>
    </row>
    <row r="15" spans="1:7" x14ac:dyDescent="0.3">
      <c r="A15" s="29"/>
      <c r="B15" s="29"/>
      <c r="C15" s="29" t="s">
        <v>56</v>
      </c>
      <c r="D15" s="29" t="s">
        <v>57</v>
      </c>
      <c r="E15" s="30">
        <f>SUMIFS('SYNERGY OCTOBER DELIVERY'!W8:W22, 'SYNERGY OCTOBER DELIVERY'!K8:K22, 'Order Summary'!C15, 'SYNERGY OCTOBER DELIVERY'!L8:L22, 'Order Summary'!D15)</f>
        <v>0</v>
      </c>
      <c r="F15" s="31">
        <f>SUMIFS('SYNERGY OCTOBER DELIVERY'!AC8:AC22, 'SYNERGY OCTOBER DELIVERY'!K8:K22, 'Order Summary'!C15, 'SYNERGY OCTOBER DELIVERY'!L8:L22, 'Order Summary'!D15)</f>
        <v>0</v>
      </c>
      <c r="G15" s="31">
        <f>SUMIFS('SYNERGY OCTOBER DELIVERY'!AD8:AD22, 'SYNERGY OCTOBER DELIVERY'!K8:K22, 'Order Summary'!C15, 'SYNERGY OCTOBER DELIVERY'!L8:L22, 'Order Summary'!D15)</f>
        <v>0</v>
      </c>
    </row>
    <row r="16" spans="1:7" x14ac:dyDescent="0.3">
      <c r="A16" s="29"/>
      <c r="B16" s="29"/>
      <c r="C16" s="29" t="s">
        <v>56</v>
      </c>
      <c r="D16" s="29" t="s">
        <v>197</v>
      </c>
      <c r="E16" s="30">
        <f>SUMIFS('SYNERGY OCTOBER DELIVERY'!W8:W22, 'SYNERGY OCTOBER DELIVERY'!K8:K22, 'Order Summary'!C16, 'SYNERGY OCTOBER DELIVERY'!L8:L22, 'Order Summary'!D16)</f>
        <v>0</v>
      </c>
      <c r="F16" s="31">
        <f>SUMIFS('SYNERGY OCTOBER DELIVERY'!AC8:AC22, 'SYNERGY OCTOBER DELIVERY'!K8:K22, 'Order Summary'!C16, 'SYNERGY OCTOBER DELIVERY'!L8:L22, 'Order Summary'!D16)</f>
        <v>0</v>
      </c>
      <c r="G16" s="31">
        <f>SUMIFS('SYNERGY OCTOBER DELIVERY'!AD8:AD22, 'SYNERGY OCTOBER DELIVERY'!K8:K22, 'Order Summary'!C16, 'SYNERGY OCTOBER DELIVERY'!L8:L22, 'Order Summary'!D16)</f>
        <v>0</v>
      </c>
    </row>
    <row r="17" spans="1:7" x14ac:dyDescent="0.3">
      <c r="A17" s="29"/>
      <c r="B17" s="29"/>
      <c r="C17" s="29" t="s">
        <v>56</v>
      </c>
      <c r="D17" s="29" t="s">
        <v>88</v>
      </c>
      <c r="E17" s="30">
        <f>SUMIFS('SYNERGY OCTOBER DELIVERY'!W8:W22, 'SYNERGY OCTOBER DELIVERY'!K8:K22, 'Order Summary'!C17, 'SYNERGY OCTOBER DELIVERY'!L8:L22, 'Order Summary'!D17)</f>
        <v>0</v>
      </c>
      <c r="F17" s="31">
        <f>SUMIFS('SYNERGY OCTOBER DELIVERY'!AC8:AC22, 'SYNERGY OCTOBER DELIVERY'!K8:K22, 'Order Summary'!C17, 'SYNERGY OCTOBER DELIVERY'!L8:L22, 'Order Summary'!D17)</f>
        <v>0</v>
      </c>
      <c r="G17" s="31">
        <f>SUMIFS('SYNERGY OCTOBER DELIVERY'!AD8:AD22, 'SYNERGY OCTOBER DELIVERY'!K8:K22, 'Order Summary'!C17, 'SYNERGY OCTOBER DELIVERY'!L8:L22, 'Order Summary'!D17)</f>
        <v>0</v>
      </c>
    </row>
    <row r="18" spans="1:7" x14ac:dyDescent="0.3">
      <c r="A18" s="29"/>
      <c r="B18" s="29"/>
      <c r="C18" s="29" t="s">
        <v>56</v>
      </c>
      <c r="D18" s="29" t="s">
        <v>84</v>
      </c>
      <c r="E18" s="30">
        <f>SUMIFS('SYNERGY OCTOBER DELIVERY'!W8:W22, 'SYNERGY OCTOBER DELIVERY'!K8:K22, 'Order Summary'!C18, 'SYNERGY OCTOBER DELIVERY'!L8:L22, 'Order Summary'!D18)</f>
        <v>0</v>
      </c>
      <c r="F18" s="31">
        <f>SUMIFS('SYNERGY OCTOBER DELIVERY'!AC8:AC22, 'SYNERGY OCTOBER DELIVERY'!K8:K22, 'Order Summary'!C18, 'SYNERGY OCTOBER DELIVERY'!L8:L22, 'Order Summary'!D18)</f>
        <v>0</v>
      </c>
      <c r="G18" s="31">
        <f>SUMIFS('SYNERGY OCTOBER DELIVERY'!AD8:AD22, 'SYNERGY OCTOBER DELIVERY'!K8:K22, 'Order Summary'!C18, 'SYNERGY OCTOBER DELIVERY'!L8:L22, 'Order Summary'!D18)</f>
        <v>0</v>
      </c>
    </row>
    <row r="19" spans="1:7" x14ac:dyDescent="0.3">
      <c r="A19" s="32"/>
      <c r="B19" s="33" t="s">
        <v>93</v>
      </c>
      <c r="C19" s="32"/>
      <c r="D19" s="32"/>
      <c r="E19" s="33">
        <f>SUM(E14:E18)</f>
        <v>0</v>
      </c>
      <c r="F19" s="34">
        <f>SUM(F14:F18)</f>
        <v>0</v>
      </c>
      <c r="G19" s="34">
        <f>SUM(G14:G18)</f>
        <v>0</v>
      </c>
    </row>
    <row r="20" spans="1:7" x14ac:dyDescent="0.3">
      <c r="A20" s="26" t="s">
        <v>93</v>
      </c>
      <c r="B20" s="26"/>
      <c r="C20" s="26" t="s">
        <v>209</v>
      </c>
      <c r="D20" s="35"/>
      <c r="E20" s="26">
        <f>E8+E13+E19</f>
        <v>0</v>
      </c>
      <c r="F20" s="36">
        <f>(F8+F13+F19)-D20</f>
        <v>0</v>
      </c>
      <c r="G20" s="36">
        <f>G8+G13+G19</f>
        <v>0</v>
      </c>
    </row>
  </sheetData>
  <sheetProtection password="ED13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SYNERGY AUGUST DELIVERY </vt:lpstr>
      <vt:lpstr>SYNERGY SEPTEMBER DELIVERY</vt:lpstr>
      <vt:lpstr>SYNERGY OCTOBER DELIVERY</vt:lpstr>
      <vt:lpstr>Order Summary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Halation Agency</cp:lastModifiedBy>
  <dcterms:created xsi:type="dcterms:W3CDTF">2020-05-15T03:24:34Z</dcterms:created>
  <dcterms:modified xsi:type="dcterms:W3CDTF">2020-05-15T03:27:31Z</dcterms:modified>
  <cp:category/>
</cp:coreProperties>
</file>